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166" documentId="13_ncr:1_{F6CB121F-512D-4AA6-A0C1-0FB36C537598}" xr6:coauthVersionLast="47" xr6:coauthVersionMax="47" xr10:uidLastSave="{A32D7DF8-76E3-43C2-B791-837B066A8B2A}"/>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4" l="1"/>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4" i="4"/>
  <c r="G14" i="4"/>
  <c r="I14" i="4"/>
  <c r="J14" i="4"/>
  <c r="L14" i="4"/>
  <c r="B15" i="4"/>
  <c r="G15" i="4"/>
  <c r="I15" i="4"/>
  <c r="J15" i="4"/>
  <c r="L15" i="4"/>
  <c r="B16" i="4"/>
  <c r="G16" i="4"/>
  <c r="I16" i="4"/>
  <c r="J16" i="4"/>
  <c r="L16"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<sst xmlns="http://schemas.openxmlformats.org/spreadsheetml/2006/main" count="178592" uniqueCount="39080">
  <si>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</si>
  <si>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</si>
  <si>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</si>
  <si>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</si>
  <si>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</si>
  <si>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</si>
  <si>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</si>
  <si>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</si>
  <si>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</si>
  <si>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</si>
  <si>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</si>
  <si>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</si>
  <si>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</si>
  <si>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</si>
  <si>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</si>
  <si>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</si>
  <si>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</si>
  <si>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</si>
  <si>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</si>
  <si>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</si>
  <si>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</si>
  <si>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</si>
  <si>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</si>
  <si>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</si>
  <si>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</si>
  <si>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</si>
  <si>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</si>
  <si>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</si>
  <si>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</si>
  <si>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</si>
  <si>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</si>
  <si>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</si>
  <si>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</si>
  <si>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</si>
  <si>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</si>
  <si>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</si>
  <si>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</si>
  <si>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</si>
  <si>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</si>
  <si>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</si>
  <si>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</si>
  <si>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</si>
  <si>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</si>
  <si>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</si>
  <si>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</si>
  <si>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</si>
  <si>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</si>
  <si>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</si>
  <si>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</si>
  <si>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</si>
  <si>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</si>
  <si>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</si>
  <si>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</si>
  <si>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</si>
  <si>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</si>
  <si>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</si>
  <si>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</si>
  <si>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</si>
  <si>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</si>
  <si>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</si>
  <si>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</si>
  <si>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</si>
  <si>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</si>
  <si>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</si>
  <si>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</si>
  <si>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</si>
  <si>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</si>
  <si>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</si>
  <si>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</si>
  <si>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</si>
  <si>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</si>
  <si>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</si>
  <si>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</si>
  <si>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</si>
  <si>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</si>
  <si>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</si>
  <si>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</si>
  <si>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</si>
  <si>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</si>
  <si>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</si>
  <si>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</si>
  <si>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</si>
  <si>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</si>
  <si>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</si>
  <si>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</si>
  <si>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</si>
  <si>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</si>
  <si>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</si>
  <si>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</si>
  <si>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</si>
  <si>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</si>
  <si>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</si>
  <si>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</si>
  <si>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</si>
  <si>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</si>
  <si>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</si>
  <si>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</si>
  <si>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</si>
  <si>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</si>
  <si>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</si>
  <si>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</si>
  <si>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</si>
  <si>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</si>
  <si>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</si>
  <si>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</si>
  <si>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</si>
  <si>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</si>
  <si>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</si>
  <si>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</si>
  <si>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</si>
  <si>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</si>
  <si>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</si>
  <si>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</si>
  <si>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</si>
  <si>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</si>
  <si>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</si>
  <si>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</si>
  <si>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</si>
  <si>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</si>
  <si>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</si>
  <si>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</si>
  <si>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</si>
  <si>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</si>
  <si>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</si>
  <si>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</si>
  <si>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</si>
  <si>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</si>
  <si>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</si>
  <si>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</si>
  <si>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</si>
  <si>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</si>
  <si>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</si>
  <si>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</si>
  <si>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</si>
  <si>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</si>
  <si>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</si>
  <si>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</si>
  <si>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</si>
  <si>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</si>
  <si>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</si>
  <si>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</si>
  <si>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</si>
  <si>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</si>
  <si>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</si>
  <si>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</si>
  <si>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</si>
  <si>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</si>
  <si>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</si>
  <si>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</si>
  <si>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</si>
  <si>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</si>
  <si>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</si>
  <si>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</si>
  <si>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</si>
  <si>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</si>
  <si>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</si>
  <si>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</si>
  <si>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</si>
  <si>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</si>
  <si>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</si>
  <si>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</si>
  <si>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</si>
  <si>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</si>
  <si>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</si>
  <si>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</si>
  <si>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</si>
  <si>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</si>
  <si>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</si>
  <si>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</si>
  <si>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</si>
  <si>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</si>
  <si>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</si>
  <si>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</si>
  <si>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</si>
  <si>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</si>
  <si>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</si>
  <si>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</si>
  <si>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</si>
  <si>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</si>
  <si>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</si>
  <si>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</si>
  <si>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</si>
  <si>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</si>
  <si>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</si>
  <si>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</si>
  <si>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</si>
  <si>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</si>
  <si>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</si>
  <si>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</si>
  <si>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</si>
  <si>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</si>
  <si>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</si>
  <si>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</si>
  <si>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</si>
  <si>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</si>
  <si>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</si>
  <si>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</si>
  <si>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</si>
  <si>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</si>
  <si>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</si>
  <si>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</si>
  <si>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</si>
  <si>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</si>
  <si>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</si>
  <si>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</si>
  <si>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</si>
  <si>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</si>
  <si>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</si>
  <si>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</si>
  <si>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</si>
  <si>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</si>
  <si>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</si>
  <si>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</si>
  <si>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</si>
  <si>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</si>
  <si>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</si>
  <si>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</si>
  <si>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</si>
  <si>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</si>
  <si>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</si>
  <si>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</si>
  <si>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</si>
  <si>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</si>
  <si>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</si>
  <si>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</si>
  <si>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</si>
  <si>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</si>
  <si>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</si>
  <si>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</si>
  <si>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</si>
  <si>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</si>
  <si>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</si>
  <si>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</si>
  <si>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</si>
  <si>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</si>
  <si>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</si>
  <si>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</si>
  <si>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</si>
  <si>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</si>
  <si>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</si>
  <si>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</si>
  <si>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</si>
  <si>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</si>
  <si>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</si>
  <si>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</si>
  <si>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</si>
  <si>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</si>
  <si>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</si>
  <si>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</si>
  <si>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</si>
  <si>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</si>
  <si>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</si>
  <si>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</si>
  <si>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</si>
  <si>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</si>
  <si>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</si>
  <si>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</si>
  <si>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</si>
  <si>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</si>
  <si>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</si>
  <si>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</si>
  <si>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</si>
  <si>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</si>
  <si>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</si>
  <si>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</si>
  <si>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</si>
  <si>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</si>
  <si>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</si>
  <si>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</si>
  <si>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</si>
  <si>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</si>
  <si>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</si>
  <si>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</si>
  <si>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</si>
  <si>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</si>
  <si>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</si>
  <si>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</si>
  <si>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</si>
  <si>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</si>
  <si>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</si>
  <si>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</si>
  <si>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</si>
  <si>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</si>
  <si>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</si>
  <si>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</si>
  <si>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</si>
  <si>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</si>
  <si>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</si>
  <si>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</si>
  <si>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</si>
  <si>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</si>
  <si>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</si>
  <si>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</si>
  <si>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</si>
  <si>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</si>
  <si>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</si>
  <si>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</si>
  <si>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</si>
  <si>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</si>
  <si>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</si>
  <si>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</si>
  <si>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</si>
  <si>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</si>
  <si>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</si>
  <si>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</si>
  <si>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</si>
  <si>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</si>
  <si>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</si>
  <si>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</si>
  <si>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</si>
  <si>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</si>
  <si>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</si>
  <si>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</si>
  <si>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</si>
  <si>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</si>
  <si>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</si>
  <si>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</si>
  <si>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</si>
  <si>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</si>
  <si>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</si>
  <si>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</si>
  <si>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</si>
  <si>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</si>
  <si>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</si>
  <si>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</si>
  <si>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</si>
  <si>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</si>
  <si>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</si>
  <si>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</si>
  <si>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</si>
  <si>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</si>
  <si>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</si>
  <si>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</si>
  <si>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</si>
  <si>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</si>
  <si>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</si>
  <si>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</si>
  <si>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</si>
  <si>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</si>
  <si>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</si>
  <si>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</si>
  <si>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</si>
  <si>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</si>
  <si>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</si>
  <si>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</si>
  <si>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</si>
  <si>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</si>
  <si>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</si>
  <si>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</si>
  <si>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</si>
  <si>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</si>
  <si>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</si>
  <si>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</si>
  <si>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</si>
  <si>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</si>
  <si>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</si>
  <si>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</si>
  <si>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</si>
  <si>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</si>
  <si>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</si>
  <si>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</si>
  <si>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</si>
  <si>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</si>
  <si>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</si>
  <si>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</si>
  <si>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</si>
  <si>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</si>
  <si>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</si>
  <si>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</si>
  <si>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</si>
  <si>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</si>
  <si>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</si>
  <si>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</si>
  <si>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</si>
  <si>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</si>
  <si>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</si>
  <si>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</si>
  <si>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</si>
  <si>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</si>
  <si>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</si>
  <si>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</si>
  <si>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</si>
  <si>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</si>
  <si>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</si>
  <si>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</si>
  <si>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</si>
  <si>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</si>
  <si>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</si>
  <si>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</si>
  <si>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</si>
  <si>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</si>
  <si>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</si>
  <si>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</si>
  <si>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</si>
  <si>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</si>
  <si>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</si>
  <si>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</si>
  <si>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</si>
  <si>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</si>
  <si>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</si>
  <si>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</si>
  <si>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</si>
  <si>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</si>
  <si>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</si>
  <si>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</si>
  <si>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</si>
  <si>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</si>
  <si>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</si>
  <si>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</si>
  <si>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</si>
  <si>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</si>
  <si>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</si>
  <si>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</si>
  <si>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</si>
  <si>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</si>
  <si>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</si>
  <si>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</si>
  <si>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</si>
  <si>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</si>
  <si>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</si>
  <si>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</si>
  <si>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</si>
  <si>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</si>
  <si>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</si>
  <si>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</si>
  <si>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</si>
  <si>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</si>
  <si>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</si>
  <si>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</si>
  <si>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</si>
  <si>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</si>
  <si>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</si>
  <si>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</si>
  <si>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</si>
  <si>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</si>
  <si>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</si>
  <si>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</si>
  <si>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</si>
  <si>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</si>
  <si>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</si>
  <si>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</si>
  <si>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</si>
  <si>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</si>
  <si>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</si>
  <si>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</si>
  <si>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</si>
  <si>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</si>
  <si>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</si>
  <si>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</si>
  <si>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</si>
  <si>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</si>
  <si>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</si>
  <si>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</si>
  <si>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</si>
  <si>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</si>
  <si>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</si>
  <si>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</si>
  <si>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</si>
  <si>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</si>
  <si>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</si>
  <si>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</si>
  <si>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</si>
  <si>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</si>
  <si>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</si>
  <si>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</si>
  <si>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</si>
  <si>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</si>
  <si>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</si>
  <si>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</si>
  <si>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</si>
  <si>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</si>
  <si>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</si>
  <si>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</si>
  <si>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</si>
  <si>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</si>
  <si>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</si>
  <si>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</si>
  <si>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</si>
  <si>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</si>
  <si>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</si>
  <si>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</si>
  <si>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</si>
  <si>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</si>
  <si>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</si>
  <si>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</si>
  <si>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</si>
  <si>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</si>
  <si>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</si>
  <si>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</si>
  <si>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</si>
  <si>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</si>
  <si>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</si>
  <si>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</si>
  <si>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</si>
  <si>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</si>
  <si>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</si>
  <si>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</si>
  <si>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</si>
  <si>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</si>
  <si>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</si>
  <si>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</si>
  <si>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</si>
  <si>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</si>
  <si>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</si>
  <si>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</si>
  <si>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</si>
  <si>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</si>
  <si>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</si>
  <si>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</si>
  <si>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</si>
  <si>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</si>
  <si>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</si>
  <si>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</si>
  <si>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</si>
  <si>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</si>
  <si>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</si>
  <si>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</si>
  <si>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</si>
  <si>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</si>
  <si>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</si>
  <si>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</si>
  <si>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</si>
  <si>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</si>
  <si>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</si>
  <si>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</si>
  <si>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</si>
  <si>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</si>
  <si>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</si>
  <si>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</si>
  <si>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</si>
  <si>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</si>
  <si>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</si>
  <si>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</si>
  <si>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</si>
  <si>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</si>
  <si>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</si>
  <si>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</si>
  <si>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</si>
  <si>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</si>
  <si>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</si>
  <si>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</si>
  <si>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</si>
  <si>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</si>
  <si>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</si>
  <si>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</si>
  <si>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</si>
  <si>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</si>
  <si>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</si>
  <si>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</si>
  <si>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</si>
  <si>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</si>
  <si>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</si>
  <si>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</si>
  <si>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</si>
  <si>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</si>
  <si>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</si>
  <si>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</si>
  <si>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</si>
  <si>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</si>
  <si>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</si>
  <si>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</si>
  <si>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</si>
  <si>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</si>
  <si>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</si>
  <si>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</si>
  <si>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</si>
  <si>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</si>
  <si>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</si>
  <si>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</si>
  <si>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</si>
  <si>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</si>
  <si>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</si>
  <si>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</si>
  <si>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</si>
  <si>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</si>
  <si>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</si>
  <si>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</si>
  <si>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</si>
  <si>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</si>
  <si>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</si>
  <si>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</si>
  <si>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</si>
  <si>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</si>
  <si>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</si>
  <si>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</si>
  <si>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</si>
  <si>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</si>
  <si>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</si>
  <si>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</si>
  <si>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</si>
  <si>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</si>
  <si>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</si>
  <si>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</si>
  <si>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</si>
  <si>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</si>
  <si>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</si>
  <si>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</si>
  <si>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</si>
  <si>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</si>
  <si>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</si>
  <si>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</si>
  <si>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</si>
  <si>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</si>
  <si>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</si>
  <si>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</si>
  <si>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</si>
  <si>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</si>
  <si>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</si>
  <si>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</si>
  <si>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</si>
  <si>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</si>
  <si>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</si>
  <si>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</si>
  <si>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</si>
  <si>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</si>
  <si>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</si>
  <si>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</si>
  <si>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</si>
  <si>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</si>
  <si>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</si>
  <si>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</si>
  <si>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</si>
  <si>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</si>
  <si>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</si>
  <si>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</si>
  <si>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</si>
  <si>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</si>
  <si>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</si>
  <si>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</si>
  <si>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</si>
  <si>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</si>
  <si>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</si>
  <si>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</si>
  <si>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</si>
  <si>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</si>
  <si>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</si>
  <si>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</si>
  <si>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</si>
  <si>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</si>
  <si>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</si>
  <si>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</si>
  <si>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</si>
  <si>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</si>
  <si>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</si>
  <si>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</si>
  <si>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</si>
  <si>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</si>
  <si>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</si>
  <si>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</si>
  <si>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</si>
  <si>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</si>
  <si>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</si>
  <si>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</si>
  <si>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</si>
  <si>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</si>
  <si>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</si>
  <si>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</si>
  <si>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</si>
  <si>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</si>
  <si>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</si>
  <si>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</si>
  <si>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</si>
  <si>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</si>
  <si>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</si>
  <si>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</si>
  <si>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</si>
  <si>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</si>
  <si>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</si>
  <si>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</si>
  <si>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</si>
  <si>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</si>
  <si>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</si>
  <si>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</si>
  <si>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</si>
  <si>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</si>
  <si>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</si>
  <si>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</si>
  <si>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</si>
  <si>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</si>
  <si>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</si>
  <si>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</si>
  <si>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</si>
  <si>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</si>
  <si>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</si>
  <si>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</si>
  <si>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</si>
  <si>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</si>
  <si>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</si>
  <si>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</si>
  <si>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</si>
  <si>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</si>
  <si>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</si>
  <si>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</si>
  <si>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</si>
  <si>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</si>
  <si>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</si>
  <si>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</si>
  <si>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</si>
  <si>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</si>
  <si>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</si>
  <si>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</si>
  <si>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</si>
  <si>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</si>
  <si>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</si>
  <si>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</si>
  <si>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</si>
  <si>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</si>
  <si>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</si>
  <si>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</si>
  <si>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</si>
  <si>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</si>
  <si>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</si>
  <si>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</si>
  <si>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</si>
  <si>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</si>
  <si>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</si>
  <si>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</si>
  <si>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</si>
  <si>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</si>
  <si>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</si>
  <si>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</si>
  <si>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</si>
  <si>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</si>
  <si>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</si>
  <si>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</si>
  <si>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</si>
  <si>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</si>
  <si>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</si>
  <si>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</si>
  <si>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</si>
  <si>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</si>
  <si>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</si>
  <si>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</si>
  <si>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</si>
  <si>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</si>
  <si>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</si>
  <si>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</si>
  <si>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</si>
  <si>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</si>
  <si>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</si>
  <si>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</si>
  <si>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</si>
  <si>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</si>
  <si>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</si>
  <si>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</si>
  <si>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</si>
  <si>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</si>
  <si>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</si>
  <si>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</si>
  <si>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</si>
  <si>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</si>
  <si>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</si>
  <si>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</si>
  <si>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</si>
  <si>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</si>
  <si>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</si>
  <si>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</si>
  <si>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</si>
  <si>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</si>
  <si>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</si>
  <si>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</si>
  <si>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</si>
  <si>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</si>
  <si>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</si>
  <si>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</si>
  <si>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</si>
  <si>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</si>
  <si>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</si>
  <si>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</si>
  <si>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</si>
  <si>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</si>
  <si>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</si>
  <si>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</si>
  <si>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</si>
  <si>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</si>
  <si>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</si>
  <si>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</si>
  <si>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</si>
  <si>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</si>
  <si>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</si>
  <si>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</si>
  <si>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</si>
  <si>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</si>
  <si>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</si>
  <si>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</si>
  <si>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</si>
  <si>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</si>
  <si>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</si>
  <si>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</si>
  <si>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</si>
  <si>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</si>
  <si>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</si>
  <si>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</si>
  <si>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</si>
  <si>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</si>
  <si>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</si>
  <si>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</si>
  <si>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</si>
  <si>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</si>
  <si>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</si>
  <si>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</si>
  <si>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</si>
  <si>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</si>
  <si>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</si>
  <si>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</si>
  <si>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</si>
  <si>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</si>
  <si>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</si>
  <si>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</si>
  <si>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</si>
  <si>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</si>
  <si>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</si>
  <si>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</si>
  <si>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</si>
  <si>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</si>
  <si>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</si>
  <si>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</si>
  <si>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</si>
  <si>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</si>
  <si>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</si>
  <si>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</si>
  <si>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</si>
  <si>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</si>
  <si>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</si>
  <si>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</si>
  <si>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</si>
  <si>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</si>
  <si>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</si>
  <si>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</si>
  <si>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</si>
  <si>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</si>
  <si>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</si>
  <si>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</si>
  <si>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</si>
  <si>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</si>
  <si>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</si>
  <si>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</si>
  <si>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</si>
  <si>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</si>
  <si>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</si>
  <si>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</si>
  <si>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</si>
  <si>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</si>
  <si>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</si>
  <si>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</si>
  <si>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</si>
  <si>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</si>
  <si>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</si>
  <si>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</si>
  <si>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</si>
  <si>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</si>
  <si>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</si>
  <si>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</si>
  <si>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</si>
  <si>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</si>
  <si>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</si>
  <si>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</si>
  <si>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</si>
  <si>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</si>
  <si>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</si>
  <si>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</si>
  <si>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</si>
  <si>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</si>
  <si>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</si>
  <si>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</si>
  <si>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</si>
  <si>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</si>
  <si>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</si>
  <si>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</si>
  <si>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</si>
  <si>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</si>
  <si>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</si>
  <si>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</si>
  <si>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</si>
  <si>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</si>
  <si>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</si>
  <si>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</si>
  <si>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</si>
  <si>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</si>
  <si>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</si>
  <si>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</si>
  <si>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</si>
  <si>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</si>
  <si>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</si>
  <si>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</si>
  <si>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</si>
  <si>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</si>
  <si>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</si>
  <si>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</si>
  <si>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</si>
  <si>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</si>
  <si>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</si>
  <si>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</si>
  <si>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</si>
  <si>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</si>
  <si>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</si>
  <si>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</si>
  <si>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</si>
  <si>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</si>
  <si>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</si>
  <si>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</si>
  <si>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</si>
  <si>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</si>
  <si>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</si>
  <si>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</si>
  <si>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</si>
  <si>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</si>
  <si>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</si>
  <si>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</si>
  <si>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</si>
  <si>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</si>
  <si>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</si>
  <si>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</si>
  <si>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</si>
  <si>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</si>
  <si>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</si>
  <si>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</si>
  <si>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</si>
  <si>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</si>
  <si>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</si>
  <si>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</si>
  <si>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</si>
  <si>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</si>
  <si>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</si>
  <si>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</si>
  <si>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</si>
  <si>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</si>
  <si>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</si>
  <si>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</si>
  <si>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</si>
  <si>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</si>
  <si>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</si>
  <si>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</si>
  <si>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</si>
  <si>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</si>
  <si>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</si>
  <si>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</si>
  <si>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</si>
  <si>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</si>
  <si>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</si>
  <si>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</si>
  <si>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</si>
  <si>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</si>
  <si>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</si>
  <si>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</si>
  <si>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</si>
  <si>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</si>
  <si>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</si>
  <si>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</si>
  <si>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</si>
  <si>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</si>
  <si>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</si>
  <si>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</si>
  <si>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</si>
  <si>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</si>
  <si>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</si>
  <si>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</si>
  <si>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</si>
  <si>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</si>
  <si>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</si>
  <si>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</si>
  <si>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</si>
  <si>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</si>
  <si>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</si>
  <si>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</si>
  <si>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</si>
  <si>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</si>
  <si>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</si>
  <si>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</si>
  <si>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</si>
  <si>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</si>
  <si>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</si>
  <si>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</si>
  <si>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</si>
  <si>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</si>
  <si>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</si>
  <si>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</si>
  <si>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</si>
  <si>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</si>
  <si>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</si>
  <si>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</si>
  <si>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</si>
  <si>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</si>
  <si>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</si>
  <si>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</si>
  <si>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</si>
  <si>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</si>
  <si>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</si>
  <si>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</si>
  <si>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</si>
  <si>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</si>
  <si>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</si>
  <si>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</si>
  <si>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</si>
  <si>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</si>
  <si>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</si>
  <si>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</si>
  <si>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</si>
  <si>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</si>
  <si>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</si>
  <si>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</si>
  <si>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</si>
  <si>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</si>
  <si>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</si>
  <si>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</si>
  <si>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</si>
  <si>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</si>
  <si>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</si>
  <si>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</si>
  <si>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</si>
  <si>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</si>
  <si>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</si>
  <si>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</si>
  <si>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</si>
  <si>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</si>
  <si>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</si>
  <si>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</si>
  <si>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</si>
  <si>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</si>
  <si>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</si>
  <si>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</si>
  <si>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</si>
  <si>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</si>
  <si>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</si>
  <si>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</si>
  <si>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</si>
  <si>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</si>
  <si>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</si>
  <si>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</si>
  <si>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</si>
  <si>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</si>
  <si>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</si>
  <si>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</si>
  <si>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</si>
  <si>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</si>
  <si>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</si>
  <si>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</si>
  <si>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</si>
  <si>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</si>
  <si>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</si>
  <si>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</si>
  <si>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</si>
  <si>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</si>
  <si>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</si>
  <si>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</si>
  <si>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</si>
  <si>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</si>
  <si>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</si>
  <si>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</si>
  <si>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</si>
  <si>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</si>
  <si>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</si>
  <si>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</si>
  <si>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</si>
  <si>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</si>
  <si>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</si>
  <si>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</si>
  <si>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</si>
  <si>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</si>
  <si>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</si>
  <si>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</si>
  <si>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</si>
  <si>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</si>
  <si>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</si>
  <si>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</si>
  <si>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</si>
  <si>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</si>
  <si>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</si>
  <si>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</si>
  <si>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</si>
  <si>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</si>
  <si>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</si>
  <si>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</si>
  <si>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</si>
  <si>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</si>
  <si>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</si>
  <si>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</si>
  <si>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</si>
  <si>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</si>
  <si>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</si>
  <si>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</si>
  <si>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</si>
  <si>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</si>
  <si>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</si>
  <si>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</si>
  <si>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</si>
  <si>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</si>
  <si>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</si>
  <si>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</si>
  <si>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</si>
  <si>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</si>
  <si>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</si>
  <si>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</si>
  <si>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</si>
  <si>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</si>
  <si>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</si>
  <si>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</si>
  <si>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</si>
  <si>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</si>
  <si>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</si>
  <si>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</si>
  <si>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</si>
  <si>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</si>
  <si>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</si>
  <si>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</si>
  <si>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</si>
  <si>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</si>
  <si>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</si>
  <si>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</si>
  <si>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</si>
  <si>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</si>
  <si>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</si>
  <si>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</si>
  <si>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</si>
  <si>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</si>
  <si>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</si>
  <si>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</si>
  <si>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</si>
  <si>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</si>
  <si>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</si>
  <si>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</si>
  <si>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</si>
  <si>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</si>
  <si>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</si>
  <si>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</si>
  <si>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</si>
  <si>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</si>
  <si>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</si>
  <si>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</si>
  <si>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</si>
  <si>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</si>
  <si>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</si>
  <si>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</si>
  <si>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</si>
  <si>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</si>
  <si>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</si>
  <si>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</si>
  <si>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</si>
  <si>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</si>
  <si>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</si>
  <si>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</si>
  <si>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</si>
  <si>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</si>
  <si>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</si>
  <si>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</si>
  <si>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</si>
  <si>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</si>
  <si>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</si>
  <si>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</si>
  <si>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</si>
  <si>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</si>
  <si>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</si>
  <si>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</si>
  <si>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</si>
  <si>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</si>
  <si>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</si>
  <si>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</si>
  <si>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</si>
  <si>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</si>
  <si>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</si>
  <si>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</si>
  <si>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</si>
  <si>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</si>
  <si>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</si>
  <si>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</si>
  <si>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</si>
  <si>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</si>
  <si>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</si>
  <si>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</si>
  <si>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</si>
  <si>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</si>
  <si>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</si>
  <si>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</si>
  <si>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</si>
  <si>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</si>
  <si>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</si>
  <si>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</si>
  <si>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</si>
  <si>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</si>
  <si>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</si>
  <si>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</si>
  <si>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</si>
  <si>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</si>
  <si>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</si>
  <si>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</si>
  <si>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</si>
  <si>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</si>
  <si>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</si>
  <si>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</si>
  <si>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</si>
  <si>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</si>
  <si>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</si>
  <si>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</si>
  <si>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</si>
  <si>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</si>
  <si>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</si>
  <si>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</si>
  <si>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</si>
  <si>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</si>
  <si>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</si>
  <si>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</si>
  <si>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</si>
  <si>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</si>
  <si>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</si>
  <si>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</si>
  <si>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</si>
  <si>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</si>
  <si>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</si>
  <si>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</si>
  <si>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</si>
  <si>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</si>
  <si>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</si>
  <si>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</si>
  <si>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</si>
  <si>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</si>
  <si>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</si>
  <si>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</si>
  <si>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</si>
  <si>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</si>
  <si>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</si>
  <si>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</si>
  <si>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</si>
  <si>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</si>
  <si>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</si>
  <si>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</si>
  <si>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</si>
  <si>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</si>
  <si>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</si>
  <si>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</si>
  <si>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</si>
  <si>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</si>
  <si>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</si>
  <si>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</si>
  <si>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</si>
  <si>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</si>
  <si>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</si>
  <si>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</si>
  <si>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</si>
  <si>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</si>
  <si>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</si>
  <si>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</si>
  <si>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</si>
  <si>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</si>
  <si>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</si>
  <si>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</si>
  <si>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</si>
  <si>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</si>
  <si>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</si>
  <si>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</si>
  <si>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</si>
  <si>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</si>
  <si>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</si>
  <si>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</si>
  <si>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</si>
  <si>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</si>
  <si>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</si>
  <si>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</si>
  <si>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</si>
  <si>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</si>
  <si>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</si>
  <si>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</si>
  <si>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</si>
  <si>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</si>
  <si>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</si>
  <si>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</si>
  <si>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</si>
  <si>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</si>
  <si>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</si>
  <si>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</si>
  <si>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</si>
  <si>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</si>
  <si>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</si>
  <si>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</si>
  <si>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</si>
  <si>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</si>
  <si>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</si>
  <si>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</si>
  <si>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</si>
  <si>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</si>
  <si>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</si>
  <si>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</si>
  <si>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</si>
  <si>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</si>
  <si>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</si>
  <si>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</si>
  <si>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</si>
  <si>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</si>
  <si>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</si>
  <si>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</si>
  <si>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</si>
  <si>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</si>
  <si>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</si>
  <si>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</si>
  <si>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</si>
  <si>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</si>
  <si>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</si>
  <si>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</si>
  <si>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</si>
  <si>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</si>
  <si>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</si>
  <si>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</si>
  <si>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</si>
  <si>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</si>
  <si>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</si>
  <si>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</si>
  <si>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</si>
  <si>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</si>
  <si>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</si>
  <si>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</si>
  <si>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</si>
  <si>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</si>
  <si>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</si>
  <si>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</si>
  <si>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</si>
  <si>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</si>
  <si>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</si>
  <si>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</si>
  <si>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</si>
  <si>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</si>
  <si>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</si>
  <si>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</si>
  <si>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</si>
  <si>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</si>
  <si>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</si>
  <si>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</si>
  <si>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</si>
  <si>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</si>
  <si>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</si>
  <si>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</si>
  <si>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</si>
  <si>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</si>
  <si>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</si>
  <si>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</si>
  <si>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</si>
  <si>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</si>
  <si>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</si>
  <si>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</si>
  <si>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</si>
  <si>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</si>
  <si>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</si>
  <si>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</si>
  <si>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</si>
  <si>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</si>
  <si>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</si>
  <si>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</si>
  <si>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</si>
  <si>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</si>
  <si>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</si>
  <si>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</si>
  <si>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</si>
  <si>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</si>
  <si>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</si>
  <si>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</si>
  <si>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</si>
  <si>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</si>
  <si>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</si>
  <si>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</si>
  <si>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</si>
  <si>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</si>
  <si>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</si>
  <si>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</si>
  <si>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</si>
  <si>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</si>
  <si>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</si>
  <si>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</si>
  <si>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</si>
  <si>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</si>
  <si>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</si>
  <si>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</si>
  <si>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</si>
  <si>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</si>
  <si>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</si>
  <si>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</si>
  <si>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</si>
  <si>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</si>
  <si>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</si>
  <si>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</si>
  <si>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</si>
  <si>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</si>
  <si>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</si>
  <si>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</si>
  <si>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</si>
  <si>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</si>
  <si>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</si>
  <si>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</si>
  <si>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</si>
  <si>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</si>
  <si>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</si>
  <si>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</si>
  <si>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</si>
  <si>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</si>
  <si>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</si>
  <si>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</si>
  <si>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</si>
  <si>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</si>
  <si>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</si>
  <si>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</si>
  <si>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</si>
  <si>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</si>
  <si>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</si>
  <si>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</si>
  <si>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</si>
  <si>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</si>
  <si>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</si>
  <si>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</si>
  <si>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</si>
  <si>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</si>
  <si>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</si>
  <si>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</si>
  <si>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</si>
  <si>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</si>
  <si>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</si>
  <si>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</si>
  <si>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</si>
  <si>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</si>
  <si>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</si>
  <si>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</si>
  <si>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</si>
  <si>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</si>
  <si>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</si>
  <si>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</si>
  <si>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</si>
  <si>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</si>
  <si>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</si>
  <si>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</si>
  <si>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</si>
  <si>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</si>
  <si>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</si>
  <si>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</si>
  <si>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</si>
  <si>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</si>
  <si>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</si>
  <si>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</si>
  <si>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</si>
  <si>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</si>
  <si>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</si>
  <si>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</si>
  <si>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</si>
  <si>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</si>
  <si>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</si>
  <si>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</si>
  <si>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</si>
  <si>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</si>
  <si>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</si>
  <si>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</si>
  <si>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</si>
  <si>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</si>
  <si>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</si>
  <si>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</si>
  <si>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</si>
  <si>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</si>
  <si>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</si>
  <si>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</si>
  <si>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</si>
  <si>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</si>
  <si>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</si>
  <si>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</si>
  <si>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</si>
  <si>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</si>
  <si>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</si>
  <si>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</si>
  <si>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</si>
  <si>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</si>
  <si>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</si>
  <si>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</si>
  <si>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</si>
  <si>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</si>
  <si>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</si>
  <si>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</si>
  <si>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</si>
  <si>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</si>
  <si>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</si>
  <si>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</si>
  <si>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</si>
  <si>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</si>
  <si>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</si>
  <si>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</si>
  <si>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</si>
  <si>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</si>
  <si>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</si>
  <si>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</si>
  <si>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</si>
  <si>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</si>
  <si>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</si>
  <si>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</si>
  <si>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</si>
  <si>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</si>
  <si>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</si>
  <si>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</si>
  <si>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</si>
  <si>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</si>
  <si>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</si>
  <si>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</si>
  <si>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</si>
  <si>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</si>
  <si>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</si>
  <si>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</si>
  <si>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</si>
  <si>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</si>
  <si>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</si>
  <si>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</si>
  <si>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</si>
  <si>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</si>
  <si>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</si>
  <si>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</si>
  <si>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</si>
  <si>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</si>
  <si>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</si>
  <si>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</si>
  <si>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</si>
  <si>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</si>
  <si>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</si>
  <si>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</si>
  <si>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</si>
  <si>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</si>
  <si>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</si>
  <si>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</si>
  <si>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</si>
  <si>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</si>
  <si>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</si>
  <si>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</si>
  <si>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</si>
  <si>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</si>
  <si>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</si>
  <si>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</si>
  <si>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</si>
  <si>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</si>
  <si>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</si>
  <si>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</si>
  <si>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</si>
  <si>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</si>
  <si>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</si>
  <si>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</si>
  <si>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</si>
  <si>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</si>
  <si>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</si>
  <si>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</si>
  <si>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</si>
  <si>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</si>
  <si>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</si>
  <si>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</si>
  <si>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</si>
  <si>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</si>
  <si>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</si>
  <si>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</si>
  <si>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</si>
  <si>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</si>
  <si>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</si>
  <si>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</si>
  <si>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</si>
  <si>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</si>
  <si>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</si>
  <si>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</si>
  <si>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</si>
  <si>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</si>
  <si>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</si>
  <si>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</si>
  <si>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</si>
  <si>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</si>
  <si>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</si>
  <si>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</si>
  <si>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</si>
  <si>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</si>
  <si>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</si>
  <si>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</si>
  <si>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</si>
  <si>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</si>
  <si>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</si>
  <si>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</si>
  <si>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</si>
  <si>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</si>
  <si>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</si>
  <si>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</si>
  <si>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</si>
  <si>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</si>
  <si>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</si>
  <si>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</si>
  <si>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</si>
  <si>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</si>
  <si>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</si>
  <si>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</si>
  <si>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</si>
  <si>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</si>
  <si>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</si>
  <si>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</si>
  <si>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</si>
  <si>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</si>
  <si>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</si>
  <si>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</si>
  <si>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</si>
  <si>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</si>
  <si>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</si>
  <si>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</si>
  <si>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</si>
  <si>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</si>
  <si>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</si>
  <si>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</si>
  <si>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</si>
  <si>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</si>
  <si>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</si>
  <si>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</si>
  <si>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</si>
  <si>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</si>
  <si>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</si>
  <si>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</si>
  <si>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</si>
  <si>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</si>
  <si>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</si>
  <si>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</si>
  <si>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</si>
  <si>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</si>
  <si>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</si>
  <si>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</si>
  <si>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</si>
  <si>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</si>
  <si>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</si>
  <si>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</si>
  <si>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</si>
  <si>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</si>
  <si>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</si>
  <si>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</si>
  <si>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</si>
  <si>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</si>
  <si>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</si>
  <si>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</si>
  <si>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</si>
  <si>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</si>
  <si>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</si>
  <si>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</si>
  <si>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</si>
  <si>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</si>
  <si>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</si>
  <si>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</si>
  <si>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</si>
  <si>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</si>
  <si>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</si>
  <si>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</si>
  <si>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</si>
  <si>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</si>
  <si>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</si>
  <si>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</si>
  <si>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</si>
  <si>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</si>
  <si>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</si>
  <si>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</si>
  <si>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</si>
  <si>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</si>
  <si>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</si>
  <si>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</si>
  <si>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</si>
  <si>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</si>
  <si>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</si>
  <si>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</si>
  <si>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</si>
  <si>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</si>
  <si>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</si>
  <si>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</si>
  <si>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</si>
  <si>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</si>
  <si>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</si>
  <si>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</si>
  <si>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</si>
  <si>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</si>
  <si>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</si>
  <si>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</si>
  <si>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</si>
  <si>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</si>
  <si>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</si>
  <si>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</si>
  <si>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</si>
  <si>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</si>
  <si>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</si>
  <si>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</si>
  <si>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</si>
  <si>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</si>
  <si>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</si>
  <si>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</si>
  <si>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</si>
  <si>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</si>
  <si>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</si>
  <si>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</si>
  <si>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</si>
  <si>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</si>
  <si>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</si>
  <si>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</si>
  <si>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</si>
  <si>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</si>
  <si>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</si>
  <si>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</si>
  <si>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</si>
  <si>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</si>
  <si>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</si>
  <si>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</si>
  <si>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</si>
  <si>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</si>
  <si>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</si>
  <si>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</si>
  <si>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</si>
  <si>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</si>
  <si>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</si>
  <si>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</si>
  <si>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</si>
  <si>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</si>
  <si>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</si>
  <si>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</si>
  <si>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</si>
  <si>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</si>
  <si>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</si>
  <si>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</si>
  <si>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</si>
  <si>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</si>
  <si>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</si>
  <si>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</si>
  <si>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</si>
  <si>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</si>
  <si>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</si>
  <si>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</si>
  <si>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</si>
  <si>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</si>
  <si>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</si>
  <si>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</si>
  <si>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</si>
  <si>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</si>
  <si>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</si>
  <si>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</si>
  <si>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</si>
  <si>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</si>
  <si>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</si>
  <si>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</si>
  <si>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</si>
  <si>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</si>
  <si>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</si>
  <si>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</si>
  <si>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</si>
  <si>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</si>
  <si>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</si>
  <si>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</si>
  <si>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</si>
  <si>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</si>
  <si>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</si>
  <si>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</si>
  <si>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</si>
  <si>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</si>
  <si>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</si>
  <si>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</si>
  <si>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</si>
  <si>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</si>
  <si>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</si>
  <si>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</si>
  <si>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</si>
  <si>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</si>
  <si>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</si>
  <si>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</si>
  <si>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</si>
  <si>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</si>
  <si>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</si>
  <si>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</si>
  <si>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</si>
  <si>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</si>
  <si>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</si>
  <si>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</si>
  <si>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</si>
  <si>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</si>
  <si>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</si>
  <si>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</si>
  <si>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</si>
  <si>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</si>
  <si>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</si>
  <si>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</si>
  <si>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</si>
  <si>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</si>
  <si>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</si>
  <si>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</si>
  <si>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</si>
  <si>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</si>
  <si>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</si>
  <si>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</si>
  <si>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</si>
  <si>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</si>
  <si>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</si>
  <si>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</si>
  <si>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</si>
  <si>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</si>
  <si>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</si>
  <si>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</si>
  <si>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</si>
  <si>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</si>
  <si>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</si>
  <si>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</si>
  <si>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</si>
  <si>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</si>
  <si>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</si>
  <si>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</si>
  <si>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</si>
  <si>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</si>
  <si>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</si>
  <si>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</si>
  <si>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</si>
  <si>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</si>
  <si>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</si>
  <si>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</si>
  <si>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</si>
  <si>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</si>
  <si>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</si>
  <si>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</si>
  <si>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</si>
  <si>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</si>
  <si>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</si>
  <si>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</si>
  <si>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</si>
  <si>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</si>
  <si>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</si>
  <si>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</si>
  <si>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</si>
  <si>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</si>
  <si>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</si>
  <si>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</si>
  <si>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</si>
  <si>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</si>
  <si>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</si>
  <si>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</si>
  <si>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</si>
  <si>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</si>
  <si>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</si>
  <si>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</si>
  <si>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</si>
  <si>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</si>
  <si>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</si>
  <si>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</si>
  <si>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</si>
  <si>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</si>
  <si>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</si>
  <si>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</si>
  <si>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</si>
  <si>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</si>
  <si>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</si>
  <si>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</si>
  <si>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</si>
  <si>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</si>
  <si>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</si>
  <si>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</si>
  <si>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</si>
  <si>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</si>
  <si>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</si>
  <si>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</si>
  <si>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</si>
  <si>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</si>
  <si>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</si>
  <si>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</si>
  <si>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</si>
  <si>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</si>
  <si>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</si>
  <si>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</si>
  <si>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</si>
  <si>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</si>
  <si>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</si>
  <si>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</si>
  <si>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</si>
  <si>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</si>
  <si>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</si>
  <si>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</si>
  <si>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</si>
  <si>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</si>
  <si>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</si>
  <si>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</si>
  <si>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</si>
  <si>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</si>
  <si>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</si>
  <si>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</si>
  <si>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</si>
  <si>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</si>
  <si>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</si>
  <si>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</si>
  <si>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</si>
  <si>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</si>
  <si>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</si>
  <si>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</si>
  <si>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</si>
  <si>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</si>
  <si>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</si>
  <si>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</si>
  <si>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</si>
  <si>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</si>
  <si>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</si>
  <si>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</si>
  <si>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</si>
  <si>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</si>
  <si>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</si>
  <si>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</si>
  <si>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</si>
  <si>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</si>
  <si>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</si>
  <si>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</si>
  <si>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</si>
  <si>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</si>
  <si>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</si>
  <si>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</si>
  <si>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</si>
  <si>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</si>
  <si>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</si>
  <si>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</si>
  <si>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</si>
  <si>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</si>
  <si>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</si>
  <si>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</si>
  <si>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</si>
  <si>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</si>
  <si>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</si>
  <si>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</si>
  <si>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</si>
  <si>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</si>
  <si>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</si>
  <si>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</si>
  <si>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</si>
  <si>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</si>
  <si>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</si>
  <si>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</si>
  <si>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</si>
  <si>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</si>
  <si>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</si>
  <si>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</si>
  <si>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</si>
  <si>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</si>
  <si>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</si>
  <si>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</si>
  <si>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</si>
  <si>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</si>
  <si>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</si>
  <si>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</si>
  <si>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</si>
  <si>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</si>
  <si>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</si>
  <si>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</si>
  <si>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</si>
  <si>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</si>
  <si>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</si>
  <si>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</si>
  <si>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</si>
  <si>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</si>
  <si>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</si>
  <si>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</si>
  <si>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</si>
  <si>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</si>
  <si>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</si>
  <si>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</si>
  <si>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</si>
  <si>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</si>
  <si>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</si>
  <si>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</si>
  <si>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</si>
  <si>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</si>
  <si>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</si>
  <si>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</si>
  <si>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</si>
  <si>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</si>
  <si>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</si>
  <si>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</si>
  <si>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</si>
  <si>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</si>
  <si>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</si>
  <si>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</si>
  <si>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</si>
  <si>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</si>
  <si>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</si>
  <si>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</si>
  <si>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</si>
  <si>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</si>
  <si>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</si>
  <si>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</si>
  <si>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</si>
  <si>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</si>
  <si>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</si>
  <si>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</si>
  <si>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</si>
  <si>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</si>
  <si>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</si>
  <si>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</si>
  <si>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</si>
  <si>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</si>
  <si>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</si>
  <si>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</si>
  <si>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</si>
  <si>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</si>
  <si>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</si>
  <si>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</si>
  <si>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</si>
  <si>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</si>
  <si>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</si>
  <si>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</si>
  <si>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</si>
  <si>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</si>
  <si>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</si>
  <si>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</si>
  <si>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</si>
  <si>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</si>
  <si>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</si>
  <si>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</si>
  <si>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</si>
  <si>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</si>
  <si>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</si>
  <si>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</si>
  <si>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</si>
  <si>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</si>
  <si>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</si>
  <si>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</si>
  <si>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</si>
  <si>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</si>
  <si>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</si>
  <si>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</si>
  <si>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</si>
  <si>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</si>
  <si>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</si>
  <si>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</si>
  <si>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</si>
  <si>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</si>
  <si>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</si>
  <si>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</si>
  <si>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</si>
  <si>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</si>
  <si>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</si>
  <si>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</si>
  <si>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</si>
  <si>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</si>
  <si>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</si>
  <si>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</si>
  <si>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</si>
  <si>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</si>
  <si>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</si>
  <si>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</si>
  <si>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</si>
  <si>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</si>
  <si>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</si>
  <si>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</si>
  <si>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</si>
  <si>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</si>
  <si>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</si>
  <si>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</si>
  <si>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</si>
  <si>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</si>
  <si>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</si>
  <si>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</si>
  <si>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</si>
  <si>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</si>
  <si>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</si>
  <si>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</si>
  <si>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</si>
  <si>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</si>
  <si>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</si>
  <si>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</si>
  <si>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</si>
  <si>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</si>
  <si>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</si>
  <si>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</si>
  <si>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</si>
  <si>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</si>
  <si>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</si>
  <si>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</si>
  <si>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</si>
  <si>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</si>
  <si>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</si>
  <si>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</si>
  <si>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</si>
  <si>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</si>
  <si>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</si>
  <si>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</si>
  <si>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</si>
  <si>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</si>
  <si>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</si>
  <si>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</si>
  <si>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</si>
  <si>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</si>
  <si>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</si>
  <si>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</si>
  <si>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</si>
  <si>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</si>
  <si>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</si>
  <si>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</si>
  <si>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</si>
  <si>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</si>
  <si>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</si>
  <si>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</si>
  <si>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</si>
  <si>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</si>
  <si>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</si>
  <si>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</si>
  <si>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</si>
  <si>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</si>
  <si>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</si>
  <si>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</si>
  <si>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</si>
  <si>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</si>
  <si>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</si>
  <si>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</si>
  <si>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</si>
  <si>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</si>
  <si>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</si>
  <si>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</si>
  <si>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</si>
  <si>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</si>
  <si>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</si>
  <si>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</si>
  <si>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</si>
  <si>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</si>
  <si>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</si>
  <si>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</si>
  <si>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</si>
  <si>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</si>
  <si>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</si>
  <si>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</si>
  <si>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</si>
  <si>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</si>
  <si>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</si>
  <si>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</si>
  <si>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</si>
  <si>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</si>
  <si>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</si>
  <si>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</si>
  <si>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</si>
  <si>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</si>
  <si>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</si>
  <si>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</si>
  <si>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</si>
  <si>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</si>
  <si>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</si>
  <si>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</si>
  <si>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</si>
  <si>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</si>
  <si>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</si>
  <si>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</si>
  <si>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</si>
  <si>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</si>
  <si>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</si>
  <si>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</si>
  <si>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</si>
  <si>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</si>
  <si>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</si>
  <si>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</si>
  <si>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</si>
  <si>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</si>
  <si>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</si>
  <si>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</si>
  <si>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</si>
  <si>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</si>
  <si>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</si>
  <si>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</si>
  <si>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</si>
  <si>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</si>
  <si>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</si>
  <si>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</si>
  <si>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</si>
  <si>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</si>
  <si>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</si>
  <si>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</si>
  <si>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</si>
  <si>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</si>
  <si>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</si>
  <si>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</si>
  <si>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</si>
  <si>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</si>
  <si>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</si>
  <si>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</si>
  <si>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</si>
  <si>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</si>
  <si>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</si>
  <si>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</si>
  <si>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</si>
  <si>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</si>
  <si>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</si>
  <si>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</si>
  <si>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</si>
  <si>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</si>
  <si>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</si>
  <si>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</si>
  <si>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</si>
  <si>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</si>
  <si>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</si>
  <si>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</si>
  <si>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</si>
  <si>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</si>
  <si>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</si>
  <si>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</si>
  <si>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</si>
  <si>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</si>
  <si>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</si>
  <si>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</si>
  <si>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</si>
  <si>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</si>
  <si>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</si>
  <si>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</si>
  <si>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</si>
  <si>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</si>
  <si>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</si>
  <si>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</si>
  <si>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</si>
  <si>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</si>
  <si>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</si>
  <si>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</si>
  <si>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</si>
  <si>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</si>
  <si>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</si>
  <si>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</si>
  <si>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</si>
  <si>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</si>
  <si>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</si>
  <si>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</si>
  <si>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</si>
  <si>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</si>
  <si>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</si>
  <si>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</si>
  <si>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</si>
  <si>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</si>
  <si>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</si>
  <si>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</si>
  <si>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</si>
  <si>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</si>
  <si>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</si>
  <si>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</si>
  <si>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</si>
  <si>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</si>
  <si>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</si>
  <si>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</si>
  <si>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</si>
  <si>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</si>
  <si>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</si>
  <si>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</si>
  <si>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</si>
  <si>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</si>
  <si>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</si>
  <si>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</si>
  <si>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</si>
  <si>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</si>
  <si>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</si>
  <si>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</si>
  <si>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</si>
  <si>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</si>
  <si>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</si>
  <si>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</si>
  <si>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</si>
  <si>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</si>
  <si>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</si>
  <si>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</si>
  <si>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</si>
  <si>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</si>
  <si>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</si>
  <si>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</si>
  <si>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</si>
  <si>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</si>
  <si>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</si>
  <si>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</si>
  <si>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</si>
  <si>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</si>
  <si>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</si>
  <si>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</si>
  <si>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</si>
  <si>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</si>
  <si>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</si>
  <si>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</si>
  <si>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</si>
  <si>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</si>
  <si>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</si>
  <si>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</si>
  <si>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</si>
  <si>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</si>
  <si>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</si>
  <si>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</si>
  <si>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</si>
  <si>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</si>
  <si>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</si>
  <si>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</si>
  <si>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</si>
  <si>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</si>
  <si>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</si>
  <si>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</si>
  <si>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</si>
  <si>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</si>
  <si>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</si>
  <si>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</si>
  <si>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</si>
  <si>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</si>
  <si>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</si>
  <si>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</si>
  <si>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</si>
  <si>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</si>
  <si>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</si>
  <si>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</si>
  <si>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</si>
  <si>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</si>
  <si>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</si>
  <si>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</si>
  <si>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</si>
  <si>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</si>
  <si>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</si>
  <si>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</si>
  <si>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</si>
  <si>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</si>
  <si>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</si>
  <si>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</si>
  <si>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</si>
  <si>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</si>
  <si>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</si>
  <si>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</si>
  <si>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</si>
  <si>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</si>
  <si>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</si>
  <si>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</si>
  <si>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</si>
  <si>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</si>
  <si>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</si>
  <si>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</si>
  <si>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</si>
  <si>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</si>
  <si>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</si>
  <si>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</si>
  <si>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</si>
  <si>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</si>
  <si>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</si>
  <si>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</si>
  <si>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</si>
  <si>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</si>
  <si>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</si>
  <si>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</si>
  <si>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</si>
  <si>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</si>
  <si>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</si>
  <si>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</si>
  <si>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</si>
  <si>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</si>
  <si>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</si>
  <si>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</si>
  <si>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</si>
  <si>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</si>
  <si>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</si>
  <si>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</si>
  <si>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</si>
  <si>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</si>
  <si>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</si>
  <si>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</si>
  <si>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</si>
  <si>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</si>
  <si>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</si>
  <si>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</si>
  <si>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</si>
  <si>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</si>
  <si>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</si>
  <si>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</si>
  <si>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</si>
  <si>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</si>
  <si>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</si>
  <si>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</si>
  <si>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</si>
  <si>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</si>
  <si>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</si>
  <si>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</si>
  <si>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</si>
  <si>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</si>
  <si>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</si>
  <si>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</si>
  <si>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</si>
  <si>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</si>
  <si>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</si>
  <si>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</si>
  <si>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</si>
  <si>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</si>
  <si>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</si>
  <si>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</si>
  <si>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</si>
  <si>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</si>
  <si>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</si>
  <si>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</si>
  <si>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</si>
  <si>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</si>
  <si>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</si>
  <si>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</si>
  <si>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</si>
  <si>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</si>
  <si>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</si>
  <si>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</si>
  <si>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</si>
  <si>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</si>
  <si>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</si>
  <si>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</si>
  <si>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</si>
  <si>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</si>
  <si>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</si>
  <si>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</si>
  <si>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</si>
  <si>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</si>
  <si>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</si>
  <si>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</si>
  <si>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</si>
  <si>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</si>
  <si>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</si>
  <si>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</si>
  <si>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</si>
  <si>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</si>
  <si>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</si>
  <si>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</si>
  <si>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</si>
  <si>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</si>
  <si>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</si>
  <si>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</si>
  <si>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</si>
  <si>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</si>
  <si>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</si>
  <si>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</si>
  <si>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</si>
  <si>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</si>
  <si>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</si>
  <si>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</si>
  <si>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</si>
  <si>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</si>
  <si>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</si>
  <si>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</si>
  <si>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</si>
  <si>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</si>
  <si>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</si>
  <si>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</si>
  <si>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</si>
  <si>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</si>
  <si>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</si>
  <si>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</si>
  <si>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</si>
  <si>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</si>
  <si>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</si>
  <si>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</si>
  <si>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</si>
  <si>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</si>
  <si>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</si>
  <si>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</si>
  <si>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</si>
  <si>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</si>
  <si>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</si>
  <si>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</si>
  <si>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</si>
  <si>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</si>
  <si>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</si>
  <si>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</si>
  <si>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</si>
  <si>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</si>
  <si>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</si>
  <si>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</si>
  <si>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</si>
  <si>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</si>
  <si>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</si>
  <si>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</si>
  <si>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</si>
  <si>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</si>
  <si>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</si>
  <si>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</si>
  <si>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</si>
  <si>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</si>
  <si>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</si>
  <si>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</si>
  <si>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</si>
  <si>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</si>
  <si>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</si>
  <si>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</si>
  <si>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</si>
  <si>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</si>
  <si>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</si>
  <si>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</si>
  <si>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</si>
  <si>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</si>
  <si>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</si>
  <si>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</si>
  <si>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</si>
  <si>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</si>
  <si>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</si>
  <si>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</si>
  <si>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</si>
  <si>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</si>
  <si>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</si>
  <si>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</si>
  <si>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</si>
  <si>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</si>
  <si>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</si>
  <si>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</si>
  <si>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</si>
  <si>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</si>
  <si>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</si>
  <si>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</si>
  <si>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</si>
  <si>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</si>
  <si>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</si>
  <si>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</si>
  <si>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</si>
  <si>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</si>
  <si>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</si>
  <si>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</si>
  <si>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</si>
  <si>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</si>
  <si>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</si>
  <si>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</si>
  <si>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</si>
  <si>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</si>
  <si>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</si>
  <si>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</si>
  <si>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</si>
  <si>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</si>
  <si>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</si>
  <si>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</si>
  <si>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</si>
  <si>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</si>
  <si>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</si>
  <si>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</si>
  <si>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</si>
  <si>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</si>
  <si>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</si>
  <si>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</si>
  <si>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</si>
  <si>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</si>
  <si>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</si>
  <si>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</si>
  <si>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</si>
  <si>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</si>
  <si>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</si>
  <si>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</si>
  <si>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</si>
  <si>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</si>
  <si>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</si>
  <si>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</si>
  <si>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</si>
  <si>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</si>
  <si>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</si>
  <si>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</si>
  <si>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</si>
  <si>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</si>
  <si>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</si>
  <si>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</si>
  <si>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</si>
  <si>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</si>
  <si>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</si>
  <si>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</si>
  <si>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</si>
  <si>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</si>
  <si>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</si>
  <si>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</si>
  <si>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</si>
  <si>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</si>
  <si>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</si>
  <si>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</si>
  <si>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</si>
  <si>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</si>
  <si>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</si>
  <si>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</si>
  <si>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</si>
  <si>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</si>
  <si>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</si>
  <si>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</si>
  <si>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</si>
  <si>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</si>
  <si>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</si>
  <si>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</si>
  <si>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</si>
  <si>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</si>
  <si>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</si>
  <si>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</si>
  <si>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</si>
  <si>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</si>
  <si>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</si>
  <si>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</si>
  <si>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</si>
  <si>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</si>
  <si>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</si>
  <si>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</si>
  <si>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</si>
  <si>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</si>
  <si>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</si>
  <si>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</si>
  <si>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</si>
  <si>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</si>
  <si>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</si>
  <si>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</si>
  <si>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</si>
  <si>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</si>
  <si>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</si>
  <si>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</si>
  <si>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</si>
  <si>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</si>
  <si>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</si>
  <si>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</si>
  <si>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</si>
  <si>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</si>
  <si>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</si>
  <si>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</si>
  <si>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</si>
  <si>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</si>
  <si>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</si>
  <si>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</si>
  <si>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</si>
  <si>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</si>
  <si>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</si>
  <si>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</si>
  <si>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</si>
  <si>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</si>
  <si>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</si>
  <si>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</si>
  <si>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</si>
  <si>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</si>
  <si>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</si>
  <si>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</si>
  <si>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</si>
  <si>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</si>
  <si>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</si>
  <si>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</si>
  <si>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</si>
  <si>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</si>
  <si>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</si>
  <si>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</si>
  <si>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</si>
  <si>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</si>
  <si>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</si>
  <si>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</si>
  <si>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</si>
  <si>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</si>
  <si>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</si>
  <si>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</si>
  <si>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</si>
  <si>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</si>
  <si>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</si>
  <si>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</si>
  <si>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</si>
  <si>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</si>
  <si>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</si>
  <si>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</si>
  <si>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</si>
  <si>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</si>
  <si>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</si>
  <si>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</si>
  <si>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</si>
  <si>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</si>
  <si>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</si>
  <si>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</si>
  <si>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</si>
  <si>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</si>
  <si>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</si>
  <si>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</si>
  <si>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</si>
  <si>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</si>
  <si>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</si>
  <si>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</si>
  <si>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</si>
  <si>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</si>
  <si>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</si>
  <si>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</si>
  <si>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</si>
  <si>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</si>
  <si>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</si>
  <si>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</si>
  <si>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</si>
  <si>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</si>
  <si>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</si>
  <si>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</si>
  <si>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</si>
  <si>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</si>
  <si>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</si>
  <si>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</si>
  <si>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</si>
  <si>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</si>
  <si>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</si>
  <si>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</si>
  <si>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</si>
  <si>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</si>
  <si>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</si>
  <si>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</si>
  <si>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</si>
  <si>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</si>
  <si>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</si>
  <si>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</si>
  <si>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</si>
  <si>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</si>
  <si>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</si>
  <si>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</si>
  <si>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</si>
  <si>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</si>
  <si>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</si>
  <si>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</si>
  <si>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</si>
  <si>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</si>
  <si>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</si>
  <si>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</si>
  <si>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</si>
  <si>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</si>
  <si>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</si>
  <si>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</si>
  <si>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</si>
  <si>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</si>
  <si>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</si>
  <si>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</si>
  <si>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</si>
  <si>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</si>
  <si>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</si>
  <si>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</si>
  <si>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</si>
  <si>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</si>
  <si>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</si>
  <si>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</si>
  <si>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</si>
  <si>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</si>
  <si>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</si>
  <si>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</si>
  <si>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</si>
  <si>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</si>
  <si>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</si>
  <si>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</si>
  <si>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</si>
  <si>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</si>
  <si>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</si>
  <si>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</si>
  <si>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</si>
  <si>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</si>
  <si>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</si>
  <si>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</si>
  <si>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</si>
  <si>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</si>
  <si>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</si>
  <si>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</si>
  <si>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</si>
  <si>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</si>
  <si>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</si>
  <si>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</si>
  <si>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</si>
  <si>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</si>
  <si>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</si>
  <si>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</si>
  <si>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</si>
  <si>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</si>
  <si>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</si>
  <si>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</si>
  <si>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</si>
  <si>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</si>
  <si>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</si>
  <si>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</si>
  <si>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</si>
  <si>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</si>
  <si>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</si>
  <si>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</si>
  <si>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</si>
  <si>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</si>
  <si>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</si>
  <si>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</si>
  <si>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</si>
  <si>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</si>
  <si>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</si>
  <si>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</si>
  <si>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</si>
  <si>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</si>
  <si>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</si>
  <si>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</si>
  <si>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</si>
  <si>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</si>
  <si>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</si>
  <si>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</si>
  <si>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</si>
  <si>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</si>
  <si>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</si>
  <si>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</si>
  <si>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</si>
  <si>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</si>
  <si>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</si>
  <si>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</si>
  <si>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</si>
  <si>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</si>
  <si>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</si>
  <si>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</si>
  <si>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</si>
  <si>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</si>
  <si>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</si>
  <si>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</si>
  <si>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</si>
  <si>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</si>
  <si>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</si>
  <si>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</si>
  <si>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</si>
  <si>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</si>
  <si>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</si>
  <si>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</si>
  <si>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</si>
  <si>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</si>
  <si>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</si>
  <si>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</si>
  <si>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</si>
  <si>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</si>
  <si>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</si>
  <si>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</si>
  <si>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</si>
  <si>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</si>
  <si>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</si>
  <si>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</si>
  <si>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</si>
  <si>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</si>
  <si>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</si>
  <si>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</si>
  <si>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</si>
  <si>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</si>
  <si>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</si>
  <si>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</si>
  <si>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</si>
  <si>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</si>
  <si>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</si>
  <si>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</si>
  <si>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</si>
  <si>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</si>
  <si>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</si>
  <si>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</si>
  <si>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</si>
  <si>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</si>
  <si>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</si>
  <si>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</si>
  <si>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</si>
  <si>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</si>
  <si>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</si>
  <si>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</si>
  <si>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</si>
  <si>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</si>
  <si>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</si>
  <si>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</si>
  <si>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</si>
  <si>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</si>
  <si>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</si>
  <si>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</si>
  <si>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</si>
  <si>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</si>
  <si>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</si>
  <si>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</si>
  <si>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</si>
  <si>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</si>
  <si>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</si>
  <si>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</si>
  <si>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</si>
  <si>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</si>
  <si>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</si>
  <si>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</si>
  <si>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</si>
  <si>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</si>
  <si>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</si>
  <si>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</si>
  <si>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</si>
  <si>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</si>
  <si>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</si>
  <si>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</si>
  <si>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</si>
  <si>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</si>
  <si>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</si>
  <si>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</si>
  <si>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</si>
  <si>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</si>
  <si>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</si>
  <si>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</si>
  <si>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</si>
  <si>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</si>
  <si>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</si>
  <si>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</si>
  <si>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</si>
  <si>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</si>
  <si>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</si>
  <si>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</si>
  <si>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</si>
  <si>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</si>
  <si>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</si>
  <si>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</si>
  <si>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</si>
  <si>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</si>
  <si>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</si>
  <si>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</si>
  <si>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</si>
  <si>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</si>
  <si>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</si>
  <si>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</si>
  <si>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</si>
  <si>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</si>
  <si>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</si>
  <si>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</si>
  <si>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</si>
  <si>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</si>
  <si>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</si>
  <si>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</si>
  <si>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</si>
  <si>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</si>
  <si>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</si>
  <si>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</si>
  <si>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</si>
  <si>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</si>
  <si>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</si>
  <si>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</si>
  <si>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</si>
  <si>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</si>
  <si>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</si>
  <si>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</si>
  <si>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</si>
  <si>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</si>
  <si>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</si>
  <si>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</si>
  <si>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</si>
  <si>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</si>
  <si>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</si>
  <si>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</si>
  <si>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</si>
  <si>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</si>
  <si>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</si>
  <si>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</si>
  <si>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</si>
  <si>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</si>
  <si>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</si>
  <si>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</si>
  <si>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</si>
  <si>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</si>
  <si>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</si>
  <si>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</si>
  <si>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</si>
  <si>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</si>
  <si>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</si>
  <si>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</si>
  <si>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</si>
  <si>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</si>
  <si>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</si>
  <si>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</si>
  <si>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</si>
  <si>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</si>
  <si>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</si>
  <si>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</si>
  <si>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</si>
  <si>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</si>
  <si>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</si>
  <si>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</si>
  <si>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</si>
  <si>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</si>
  <si>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</si>
  <si>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</si>
  <si>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</si>
  <si>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</si>
  <si>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</si>
  <si>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</si>
  <si>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</si>
  <si>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</si>
  <si>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</si>
  <si>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</si>
  <si>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</si>
  <si>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</si>
  <si>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</si>
  <si>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</si>
  <si>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</si>
  <si>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</si>
  <si>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</si>
  <si>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</si>
  <si>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</si>
  <si>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</si>
  <si>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</si>
  <si>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</si>
  <si>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</si>
  <si>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</si>
  <si>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</si>
  <si>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</si>
  <si>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</si>
  <si>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</si>
  <si>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</si>
  <si>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</si>
  <si>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</si>
  <si>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</si>
  <si>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</si>
  <si>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</si>
  <si>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</si>
  <si>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</si>
  <si>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</si>
  <si>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</si>
  <si>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</si>
  <si>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</si>
  <si>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</si>
  <si>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</si>
  <si>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</si>
  <si>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</si>
  <si>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</si>
  <si>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</si>
  <si>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</si>
  <si>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</si>
  <si>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</si>
  <si>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</si>
  <si>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</si>
  <si>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</si>
  <si>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</si>
  <si>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</si>
  <si>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</si>
  <si>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</si>
  <si>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</si>
  <si>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</si>
  <si>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</si>
  <si>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</si>
  <si>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</si>
  <si>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</si>
  <si>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</si>
  <si>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</si>
  <si>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</si>
  <si>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</si>
  <si>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</si>
  <si>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</si>
  <si>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</si>
  <si>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</si>
  <si>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</si>
  <si>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</si>
  <si>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</si>
  <si>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</si>
  <si>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</si>
  <si>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</si>
  <si>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</si>
  <si>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</si>
  <si>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</si>
  <si>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</si>
  <si>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</si>
  <si>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</si>
  <si>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</si>
  <si>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</si>
  <si>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</si>
  <si>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</si>
  <si>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</si>
  <si>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</si>
  <si>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</si>
  <si>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</si>
  <si>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</si>
  <si>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</si>
  <si>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</si>
  <si>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</si>
  <si>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</si>
  <si>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</si>
  <si>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</si>
  <si>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</si>
  <si>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</si>
  <si>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</si>
  <si>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</si>
  <si>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</si>
  <si>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</si>
  <si>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</si>
  <si>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</si>
  <si>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</si>
  <si>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</si>
  <si>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</si>
  <si>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</si>
  <si>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</si>
  <si>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</si>
  <si>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</si>
  <si>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</si>
  <si>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</si>
  <si>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</si>
  <si>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</si>
  <si>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</si>
  <si>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</si>
  <si>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</si>
  <si>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</si>
  <si>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</si>
  <si>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</si>
  <si>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</si>
  <si>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</si>
  <si>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</si>
  <si>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</si>
  <si>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</si>
  <si>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</si>
  <si>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</si>
  <si>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</si>
  <si>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</si>
  <si>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</si>
  <si>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</si>
  <si>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</si>
  <si>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</si>
  <si>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</si>
  <si>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</si>
  <si>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</si>
  <si>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</si>
  <si>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</si>
  <si>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</si>
  <si>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</si>
  <si>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</si>
  <si>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</si>
  <si>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</si>
  <si>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</si>
  <si>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</si>
  <si>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</si>
  <si>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</si>
  <si>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</si>
  <si>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</si>
  <si>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</si>
  <si>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</si>
  <si>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</si>
  <si>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</si>
  <si>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</si>
  <si>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</si>
  <si>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</si>
  <si>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</si>
  <si>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</si>
  <si>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</si>
  <si>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</si>
  <si>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</si>
  <si>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</si>
  <si>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</si>
  <si>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</si>
  <si>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</si>
  <si>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</si>
  <si>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</si>
  <si>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</si>
  <si>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</si>
  <si>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</si>
  <si>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</si>
  <si>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</si>
  <si>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</si>
  <si>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</si>
  <si>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</si>
  <si>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</si>
  <si>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</si>
  <si>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</si>
  <si>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</si>
  <si>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</si>
  <si>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</si>
  <si>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</si>
  <si>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</si>
  <si>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</si>
  <si>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</si>
  <si>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</si>
  <si>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</si>
  <si>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</si>
  <si>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</si>
  <si>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</si>
  <si>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</si>
  <si>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</si>
  <si>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</si>
  <si>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</si>
  <si>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</si>
  <si>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</si>
  <si>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</si>
  <si>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</si>
  <si>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</si>
  <si>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</si>
  <si>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</si>
  <si>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</si>
  <si>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</si>
  <si>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</si>
  <si>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</si>
  <si>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</si>
  <si>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</si>
  <si>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</si>
  <si>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</si>
  <si>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</si>
  <si>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</si>
  <si>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</si>
  <si>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</si>
  <si>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</si>
  <si>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</si>
  <si>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</si>
  <si>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</si>
  <si>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</si>
  <si>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</si>
  <si>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</si>
  <si>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</si>
  <si>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</si>
  <si>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</si>
  <si>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</si>
  <si>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</si>
  <si>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</si>
  <si>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</si>
  <si>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</si>
  <si>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</si>
  <si>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</si>
  <si>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</si>
  <si>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</si>
  <si>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</si>
  <si>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</si>
  <si>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</si>
  <si>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</si>
  <si>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</si>
  <si>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</si>
  <si>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</si>
  <si>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</si>
  <si>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</si>
  <si>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</si>
  <si>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</si>
  <si>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</si>
  <si>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</si>
  <si>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</si>
  <si>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</si>
  <si>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</si>
  <si>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</si>
  <si>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</si>
  <si>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</si>
  <si>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</si>
  <si>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</si>
  <si>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</si>
  <si>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</si>
  <si>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</si>
  <si>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</si>
  <si>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</si>
  <si>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</si>
  <si>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</si>
  <si>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</si>
  <si>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</si>
  <si>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</si>
  <si>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</si>
  <si>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</si>
  <si>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</si>
  <si>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</si>
  <si>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</si>
  <si>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</si>
  <si>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</si>
  <si>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</si>
  <si>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</si>
  <si>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</si>
  <si>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</si>
  <si>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</si>
  <si>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</si>
  <si>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</si>
  <si>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</si>
  <si>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</si>
  <si>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</si>
  <si>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</si>
  <si>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</si>
  <si>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</si>
  <si>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</si>
  <si>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</si>
  <si>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</si>
  <si>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</si>
  <si>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</si>
  <si>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</si>
  <si>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</si>
  <si>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</si>
  <si>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</si>
  <si>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</si>
  <si>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</si>
  <si>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</si>
  <si>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</si>
  <si>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</si>
  <si>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</si>
  <si>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</si>
  <si>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</si>
  <si>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</si>
  <si>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</si>
  <si>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</si>
  <si>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</si>
  <si>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</si>
  <si>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</si>
  <si>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</si>
  <si>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</si>
  <si>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</si>
  <si>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</si>
  <si>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</si>
  <si>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</si>
  <si>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</si>
  <si>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</si>
  <si>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</si>
  <si>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</si>
  <si>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</si>
  <si>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</si>
  <si>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</si>
  <si>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</si>
  <si>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</si>
  <si>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</si>
  <si>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</si>
  <si>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</si>
  <si>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</si>
  <si>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</si>
  <si>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</si>
  <si>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</si>
  <si>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</si>
  <si>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</si>
  <si>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</si>
  <si>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</si>
  <si>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</si>
  <si>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</si>
  <si>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</si>
  <si>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</si>
  <si>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</si>
  <si>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</si>
  <si>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</si>
  <si>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</si>
  <si>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</si>
  <si>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</si>
  <si>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</si>
  <si>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</si>
  <si>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</si>
  <si>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</si>
  <si>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</si>
  <si>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</si>
  <si>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</si>
  <si>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</si>
  <si>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</si>
  <si>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</si>
  <si>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</si>
  <si>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</si>
  <si>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</si>
  <si>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</si>
  <si>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</si>
  <si>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</si>
  <si>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</si>
  <si>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</si>
  <si>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</si>
  <si>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</si>
  <si>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</si>
  <si>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</si>
  <si>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</si>
  <si>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</si>
  <si>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</si>
  <si>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</si>
  <si>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</si>
  <si>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</si>
  <si>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</si>
  <si>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</si>
  <si>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</si>
  <si>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</si>
  <si>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</si>
  <si>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</si>
  <si>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</si>
  <si>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</si>
  <si>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</si>
  <si>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</si>
  <si>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</si>
  <si>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</si>
  <si>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</si>
  <si>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</si>
  <si>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</si>
  <si>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</si>
  <si>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</si>
  <si>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</si>
  <si>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</si>
  <si>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</si>
  <si>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</si>
  <si>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</si>
  <si>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</si>
  <si>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</si>
  <si>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</si>
  <si>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</si>
  <si>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</si>
  <si>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</si>
  <si>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</si>
  <si>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</si>
  <si>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</si>
  <si>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</si>
  <si>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</si>
  <si>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</si>
  <si>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</si>
  <si>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</si>
  <si>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</si>
  <si>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</si>
  <si>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</si>
  <si>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</si>
  <si>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</si>
  <si>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</si>
  <si>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</si>
  <si>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</si>
  <si>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</si>
  <si>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</si>
  <si>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</si>
  <si>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</si>
  <si>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</si>
  <si>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</si>
  <si>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</si>
  <si>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</si>
  <si>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</si>
  <si>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</si>
  <si>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</si>
  <si>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</si>
  <si>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</si>
  <si>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</si>
  <si>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</si>
  <si>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</si>
  <si>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</si>
  <si>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</si>
  <si>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</si>
  <si>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</si>
  <si>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</si>
  <si>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</si>
  <si>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</si>
  <si>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</si>
  <si>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</si>
  <si>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</si>
  <si>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</si>
  <si>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</si>
  <si>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</si>
  <si>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</si>
  <si>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</si>
  <si>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</si>
  <si>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</si>
  <si>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</si>
  <si>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</si>
  <si>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</si>
  <si>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</si>
  <si>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</si>
  <si>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</si>
  <si>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</si>
  <si>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</si>
  <si>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</si>
  <si>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</si>
  <si>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</si>
  <si>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</si>
  <si>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</si>
  <si>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</si>
  <si>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</si>
  <si>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</si>
  <si>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</si>
  <si>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</si>
  <si>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</si>
  <si>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</si>
  <si>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</si>
  <si>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</si>
  <si>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</si>
  <si>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</si>
  <si>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</si>
  <si>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</si>
  <si>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</si>
  <si>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</si>
  <si>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</si>
  <si>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</si>
  <si>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</si>
  <si>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</si>
  <si>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</si>
  <si>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</si>
  <si>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</si>
  <si>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</si>
  <si>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</si>
  <si>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</si>
  <si>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</si>
  <si>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</si>
  <si>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</si>
  <si>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</si>
  <si>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</si>
  <si>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</si>
  <si>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</si>
  <si>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</si>
  <si>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</si>
  <si>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</si>
  <si>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</si>
  <si>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</si>
  <si>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</si>
  <si>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</si>
  <si>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</si>
  <si>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</si>
  <si>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</si>
  <si>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</si>
  <si>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</si>
  <si>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</si>
  <si>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</si>
  <si>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</si>
  <si>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</si>
  <si>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</si>
  <si>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</si>
  <si>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</si>
  <si>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</si>
  <si>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</si>
  <si>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</si>
  <si>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</si>
  <si>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</si>
  <si>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</si>
  <si>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</si>
  <si>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</si>
  <si>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</si>
  <si>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</si>
  <si>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</si>
  <si>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</si>
  <si>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</si>
  <si>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</si>
  <si>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</si>
  <si>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</si>
  <si>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</si>
  <si>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</si>
  <si>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</si>
  <si>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</si>
  <si>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</si>
  <si>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</si>
  <si>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</si>
  <si>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</si>
  <si>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</si>
  <si>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</si>
  <si>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</si>
  <si>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</si>
  <si>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</si>
  <si>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</si>
  <si>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</si>
  <si>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</si>
  <si>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</si>
  <si>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</si>
  <si>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</si>
  <si>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</si>
  <si>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</si>
  <si>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</si>
  <si>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</si>
  <si>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</si>
  <si>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</si>
  <si>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</si>
  <si>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</si>
  <si>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</si>
  <si>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</si>
  <si>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</si>
  <si>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</si>
  <si>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</si>
  <si>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</si>
  <si>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</si>
  <si>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</si>
  <si>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</si>
  <si>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</si>
  <si>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</si>
  <si>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</si>
  <si>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</si>
  <si>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</si>
  <si>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</si>
  <si>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</si>
  <si>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</si>
  <si>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</si>
  <si>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</si>
  <si>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</si>
  <si>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</si>
  <si>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</si>
  <si>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</si>
  <si>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</si>
  <si>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</si>
  <si>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</si>
  <si>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</si>
  <si>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</si>
  <si>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</si>
  <si>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</si>
  <si>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</si>
  <si>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</si>
  <si>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</si>
  <si>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</si>
  <si>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</si>
  <si>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</si>
  <si>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</si>
  <si>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</si>
  <si>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</si>
  <si>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</si>
  <si>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</si>
  <si>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</si>
  <si>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</si>
  <si>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</si>
  <si>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</si>
  <si>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</si>
  <si>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</si>
  <si>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</si>
  <si>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</si>
  <si>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</si>
  <si>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</si>
  <si>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</si>
  <si>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</si>
  <si>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</si>
  <si>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</si>
  <si>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</si>
  <si>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</si>
  <si>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</si>
  <si>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</si>
  <si>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</si>
  <si>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</si>
  <si>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</si>
  <si>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</si>
  <si>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</si>
  <si>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</si>
  <si>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</si>
  <si>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</si>
  <si>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</si>
  <si>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</si>
  <si>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</si>
  <si>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</si>
  <si>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</si>
  <si>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</si>
  <si>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</si>
  <si>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</si>
  <si>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</si>
  <si>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</si>
  <si>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</si>
  <si>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</si>
  <si>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</si>
  <si>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</si>
  <si>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</si>
  <si>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</si>
  <si>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</si>
  <si>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</si>
  <si>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</si>
  <si>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</si>
  <si>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</si>
  <si>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</si>
  <si>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</si>
  <si>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</si>
  <si>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</si>
  <si>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</si>
  <si>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</si>
  <si>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</si>
  <si>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</si>
  <si>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</si>
  <si>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</si>
  <si>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</si>
  <si>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</si>
  <si>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</si>
  <si>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</si>
  <si>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</si>
  <si>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</si>
  <si>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</si>
  <si>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</si>
  <si>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</si>
  <si>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</si>
  <si>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</si>
  <si>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</si>
  <si>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</si>
  <si>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</si>
  <si>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</si>
  <si>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</si>
  <si>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</si>
  <si>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</si>
  <si>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</si>
  <si>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</si>
  <si>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</si>
  <si>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</si>
  <si>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</si>
  <si>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</si>
  <si>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</si>
  <si>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</si>
  <si>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</si>
  <si>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</si>
  <si>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</si>
  <si>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</si>
  <si>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</si>
  <si>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</si>
  <si>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</si>
  <si>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</si>
  <si>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</si>
  <si>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</si>
  <si>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</si>
  <si>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</si>
  <si>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</si>
  <si>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</si>
  <si>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</si>
  <si>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</si>
  <si>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</si>
  <si>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</si>
  <si>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</si>
  <si>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</si>
  <si>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</si>
  <si>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</si>
  <si>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</si>
  <si>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</si>
  <si>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</si>
  <si>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</si>
  <si>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</si>
  <si>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</si>
  <si>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</si>
  <si>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</si>
  <si>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</si>
  <si>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</si>
  <si>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</si>
  <si>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</si>
  <si>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</si>
  <si>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</si>
  <si>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</si>
  <si>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</si>
  <si>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</si>
  <si>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</si>
  <si>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</si>
  <si>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</si>
  <si>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</si>
  <si>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</si>
  <si>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</si>
  <si>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</si>
  <si>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</si>
  <si>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</si>
  <si>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</si>
  <si>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</si>
  <si>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</si>
  <si>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</si>
  <si>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</si>
  <si>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</si>
  <si>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</si>
  <si>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</si>
  <si>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</si>
  <si>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</si>
  <si>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</si>
  <si>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</si>
  <si>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</si>
  <si>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</si>
  <si>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</si>
  <si>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</si>
  <si>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</si>
  <si>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</si>
  <si>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</si>
  <si>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</si>
  <si>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</si>
  <si>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</si>
  <si>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</si>
  <si>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</si>
  <si>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</si>
  <si>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</si>
  <si>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</si>
  <si>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</si>
  <si>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</si>
  <si>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</si>
  <si>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</si>
  <si>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</si>
  <si>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</si>
  <si>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</si>
  <si>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</si>
  <si>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</si>
  <si>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</si>
  <si>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</si>
  <si>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</si>
  <si>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</si>
  <si>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</si>
  <si>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</si>
  <si>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</si>
  <si>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</si>
  <si>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</si>
  <si>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</si>
  <si>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</si>
  <si>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</si>
  <si>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</si>
  <si>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</si>
  <si>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</si>
  <si>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</si>
  <si>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</si>
  <si>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</si>
  <si>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</si>
  <si>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</si>
  <si>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</si>
  <si>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</si>
  <si>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</si>
  <si>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</si>
  <si>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</si>
  <si>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</si>
  <si>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</si>
  <si>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</si>
  <si>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</si>
  <si>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</si>
  <si>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</si>
  <si>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</si>
  <si>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</si>
  <si>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</si>
  <si>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</si>
  <si>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</si>
  <si>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</si>
  <si>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</si>
  <si>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</si>
  <si>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</si>
  <si>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</si>
  <si>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</si>
  <si>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</si>
  <si>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</si>
  <si>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</si>
  <si>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</si>
  <si>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</si>
  <si>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</si>
  <si>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</si>
  <si>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</si>
  <si>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</si>
  <si>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</si>
  <si>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</si>
  <si>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</si>
  <si>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</si>
  <si>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</si>
  <si>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</si>
  <si>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</si>
  <si>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</si>
  <si>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</si>
  <si>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</si>
  <si>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</si>
  <si>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</si>
  <si>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</si>
  <si>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</si>
  <si>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</si>
  <si>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</si>
  <si>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</si>
  <si>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</si>
  <si>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</si>
  <si>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</si>
  <si>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</si>
  <si>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</si>
  <si>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</si>
  <si>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</si>
  <si>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</si>
  <si>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</si>
  <si>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</si>
  <si>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</si>
  <si>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</si>
  <si>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</si>
  <si>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</si>
  <si>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</si>
  <si>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</si>
  <si>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</si>
  <si>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</si>
  <si>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</si>
  <si>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</si>
  <si>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</si>
  <si>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</si>
  <si>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</si>
  <si>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</si>
  <si>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</si>
  <si>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</si>
  <si>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</si>
  <si>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</si>
  <si>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</si>
  <si>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</si>
  <si>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</si>
  <si>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</si>
  <si>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</si>
  <si>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</si>
  <si>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</si>
  <si>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</si>
  <si>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</si>
  <si>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</si>
  <si>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</si>
  <si>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</si>
  <si>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</si>
  <si>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</si>
  <si>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</si>
  <si>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</si>
  <si>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</si>
  <si>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</si>
  <si>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</si>
  <si>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</si>
  <si>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</si>
  <si>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</si>
  <si>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</si>
  <si>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</si>
  <si>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</si>
  <si>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</si>
  <si>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</si>
  <si>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</si>
  <si>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</si>
  <si>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</si>
  <si>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</si>
  <si>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</si>
  <si>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</si>
  <si>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</si>
  <si>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</si>
  <si>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</si>
  <si>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</si>
  <si>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</si>
  <si>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</si>
  <si>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</si>
  <si>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</si>
  <si>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</si>
  <si>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</si>
  <si>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</si>
  <si>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</si>
  <si>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</si>
  <si>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</si>
  <si>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</si>
  <si>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</si>
  <si>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</si>
  <si>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</si>
  <si>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</si>
  <si>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</si>
  <si>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</si>
  <si>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</si>
  <si>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</si>
  <si>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</si>
  <si>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</si>
  <si>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</si>
  <si>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</si>
  <si>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</si>
  <si>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</si>
  <si>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</si>
  <si>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</si>
  <si>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</si>
  <si>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</si>
  <si>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</si>
  <si>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</si>
  <si>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</si>
  <si>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</si>
  <si>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</si>
  <si>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</si>
  <si>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</si>
  <si>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</si>
  <si>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</si>
  <si>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</si>
  <si>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</si>
  <si>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</si>
  <si>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</si>
  <si>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</si>
  <si>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</si>
  <si>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</si>
  <si>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</si>
  <si>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</si>
  <si>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</si>
  <si>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</si>
  <si>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</si>
  <si>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</si>
  <si>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</si>
  <si>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</si>
  <si>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</si>
  <si>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</si>
  <si>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</si>
  <si>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</si>
  <si>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</si>
  <si>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</si>
  <si>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</si>
  <si>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</si>
  <si>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</si>
  <si>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</si>
  <si>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</si>
  <si>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</si>
  <si>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</si>
  <si>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</si>
  <si>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</si>
  <si>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</si>
  <si>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</si>
  <si>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</si>
  <si>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</si>
  <si>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</si>
  <si>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</si>
  <si>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</si>
  <si>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</si>
  <si>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</si>
  <si>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</si>
  <si>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</si>
  <si>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</si>
  <si>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</si>
  <si>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</si>
  <si>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</si>
  <si>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</si>
  <si>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</si>
  <si>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</si>
  <si>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</si>
  <si>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</si>
  <si>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</si>
  <si>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</si>
  <si>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</si>
  <si>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</si>
  <si>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</si>
  <si>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</si>
  <si>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</si>
  <si>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</si>
  <si>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</si>
  <si>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</si>
  <si>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</si>
  <si>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</si>
  <si>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</si>
  <si>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</si>
  <si>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</si>
  <si>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</si>
  <si>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</si>
  <si>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</si>
  <si>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</si>
  <si>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</si>
  <si>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</si>
  <si>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</si>
  <si>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</si>
  <si>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</si>
  <si>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</si>
  <si>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</si>
  <si>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</si>
  <si>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</si>
  <si>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</si>
  <si>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</si>
  <si>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</si>
  <si>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</si>
  <si>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</si>
  <si>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</si>
  <si>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</si>
  <si>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</si>
  <si>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</si>
  <si>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</si>
  <si>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</si>
  <si>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</si>
  <si>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</si>
  <si>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</si>
  <si>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</si>
  <si>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</si>
  <si>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</si>
  <si>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</si>
  <si>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</si>
  <si>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</si>
  <si>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</si>
  <si>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</si>
  <si>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</si>
  <si>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</si>
  <si>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</si>
  <si>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</si>
  <si>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</si>
  <si>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</si>
  <si>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</si>
  <si>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</si>
  <si>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</si>
  <si>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</si>
  <si>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</si>
  <si>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</si>
  <si>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</si>
  <si>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</si>
  <si>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</si>
  <si>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</si>
  <si>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</si>
  <si>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</si>
  <si>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</si>
  <si>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</si>
  <si>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</si>
  <si>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</si>
  <si>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</si>
  <si>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</si>
  <si>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</si>
  <si>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</si>
  <si>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</si>
  <si>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</si>
  <si>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</si>
  <si>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</si>
  <si>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</si>
  <si>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</si>
  <si>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</si>
  <si>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</si>
  <si>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</si>
  <si>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</si>
  <si>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</si>
  <si>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</si>
  <si>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</si>
  <si>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</si>
  <si>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</si>
  <si>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</si>
  <si>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</si>
  <si>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</si>
  <si>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</si>
  <si>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</si>
  <si>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</si>
  <si>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</si>
  <si>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</si>
  <si>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</si>
  <si>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</si>
  <si>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</si>
  <si>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</si>
  <si>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</si>
  <si>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</si>
  <si>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</si>
  <si>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</si>
  <si>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</si>
  <si>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</si>
  <si>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</si>
  <si>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</si>
  <si>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</si>
  <si>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</si>
  <si>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</si>
  <si>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</si>
  <si>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</si>
  <si>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</si>
  <si>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</si>
  <si>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</si>
  <si>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</si>
  <si>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</si>
  <si>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</si>
  <si>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</si>
  <si>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</si>
  <si>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</si>
  <si>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</si>
  <si>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</si>
  <si>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</si>
  <si>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</si>
  <si>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</si>
  <si>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</si>
  <si>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</si>
  <si>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</si>
  <si>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</si>
  <si>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</si>
  <si>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</si>
  <si>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</si>
  <si>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</si>
  <si>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</si>
  <si>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</si>
  <si>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</si>
  <si>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</si>
  <si>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</si>
  <si>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</si>
  <si>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</si>
  <si>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</si>
  <si>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</si>
  <si>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</si>
  <si>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</si>
  <si>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</si>
  <si>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</si>
  <si>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</si>
  <si>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</si>
  <si>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</si>
  <si>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</si>
  <si>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</si>
  <si>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</si>
  <si>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</si>
  <si>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</si>
  <si>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</si>
  <si>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</si>
  <si>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</si>
  <si>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</si>
  <si>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</si>
  <si>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</si>
  <si>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</si>
  <si>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</si>
  <si>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</si>
  <si>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</si>
  <si>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</si>
  <si>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</si>
  <si>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</si>
  <si>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</si>
  <si>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</si>
  <si>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</si>
  <si>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</si>
  <si>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</si>
  <si>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</si>
  <si>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</si>
  <si>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</si>
  <si>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</si>
  <si>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</si>
  <si>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</si>
  <si>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</si>
  <si>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</si>
  <si>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</si>
  <si>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</si>
  <si>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</si>
  <si>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</si>
  <si>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</si>
  <si>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</si>
  <si>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</si>
  <si>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</si>
  <si>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</si>
  <si>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</si>
  <si>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</si>
  <si>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</si>
  <si>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</si>
  <si>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</si>
  <si>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</si>
  <si>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</si>
  <si>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</si>
  <si>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</si>
  <si>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</si>
  <si>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</si>
  <si>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</si>
  <si>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</si>
  <si>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</si>
  <si>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</si>
  <si>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</si>
  <si>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</si>
  <si>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</si>
  <si>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</si>
  <si>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</si>
  <si>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</si>
  <si>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</si>
  <si>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</si>
  <si>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</si>
  <si>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</si>
  <si>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</si>
  <si>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</si>
  <si>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</si>
  <si>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</si>
  <si>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</si>
  <si>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</si>
  <si>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</si>
  <si>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</si>
  <si>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</si>
  <si>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</si>
  <si>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</si>
  <si>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</si>
  <si>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</si>
  <si>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</si>
  <si>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</si>
  <si>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</si>
  <si>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</si>
  <si>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</si>
  <si>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</si>
  <si>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</si>
  <si>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</si>
  <si>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</si>
  <si>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</si>
  <si>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</si>
  <si>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</si>
  <si>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</si>
  <si>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</si>
  <si>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</si>
  <si>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</si>
  <si>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</si>
  <si>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</si>
  <si>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</si>
  <si>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</si>
  <si>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</si>
  <si>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</si>
  <si>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</si>
  <si>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</si>
  <si>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</si>
  <si>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</si>
  <si>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</si>
  <si>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</si>
  <si>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</si>
  <si>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</si>
  <si>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</si>
  <si>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</si>
  <si>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</si>
  <si>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</si>
  <si>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</si>
  <si>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</si>
  <si>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</si>
  <si>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</si>
  <si>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</si>
  <si>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</si>
  <si>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</si>
  <si>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</si>
  <si>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</si>
  <si>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</si>
  <si>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</si>
  <si>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</si>
  <si>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</si>
  <si>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</si>
  <si>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</si>
  <si>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</si>
  <si>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</si>
  <si>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</si>
  <si>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</si>
  <si>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</si>
  <si>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</si>
  <si>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</si>
  <si>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</si>
  <si>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</si>
  <si>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</si>
  <si>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</si>
  <si>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</si>
  <si>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</si>
  <si>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</si>
  <si>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</si>
  <si>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</si>
  <si>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</si>
  <si>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</si>
  <si>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</si>
  <si>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</si>
  <si>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</si>
  <si>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</si>
  <si>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</si>
  <si>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</si>
  <si>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</si>
  <si>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</si>
  <si>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</si>
  <si>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</si>
  <si>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</si>
  <si>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</si>
  <si>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</si>
  <si>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</si>
  <si>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</si>
  <si>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</si>
  <si>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</si>
  <si>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</si>
  <si>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</si>
  <si>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</si>
  <si>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</si>
  <si>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</si>
  <si>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</si>
  <si>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</si>
  <si>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</si>
  <si>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</si>
  <si>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</si>
  <si>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</si>
  <si>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</si>
  <si>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</si>
  <si>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</si>
  <si>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</si>
  <si>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</si>
  <si>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</si>
  <si>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</si>
  <si>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</si>
  <si>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</si>
  <si>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</si>
  <si>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</si>
  <si>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</si>
  <si>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</si>
  <si>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</si>
  <si>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</si>
  <si>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</si>
  <si>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</si>
  <si>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</si>
  <si>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</si>
  <si>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</si>
  <si>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</si>
  <si>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</si>
  <si>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</si>
  <si>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</si>
  <si>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</si>
  <si>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</si>
  <si>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</si>
  <si>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</si>
  <si>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</si>
  <si>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</si>
  <si>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</si>
  <si>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</si>
  <si>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</si>
  <si>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</si>
  <si>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</si>
  <si>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</si>
  <si>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</si>
  <si>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</si>
  <si>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</si>
  <si>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</si>
  <si>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</si>
  <si>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</si>
  <si>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</si>
  <si>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</si>
  <si>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</si>
  <si>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</si>
  <si>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</si>
  <si>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</si>
  <si>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</si>
  <si>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</si>
  <si>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</si>
  <si>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</si>
  <si>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</si>
  <si>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</si>
  <si>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</si>
  <si>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</si>
  <si>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</si>
  <si>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</si>
  <si>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</si>
  <si>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</si>
  <si>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</si>
  <si>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</si>
  <si>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</si>
  <si>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</si>
  <si>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</si>
  <si>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</si>
  <si>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</si>
  <si>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</si>
  <si>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</si>
  <si>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</si>
  <si>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</si>
  <si>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</si>
  <si>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</si>
  <si>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</si>
  <si>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</si>
  <si>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</si>
  <si>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</si>
  <si>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</si>
  <si>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</si>
  <si>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</si>
  <si>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</si>
  <si>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</si>
  <si>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</si>
  <si>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</si>
  <si>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</si>
  <si>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</si>
  <si>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</si>
  <si>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</si>
  <si>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</si>
  <si>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</si>
  <si>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</si>
  <si>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</si>
  <si>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</si>
  <si>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</si>
  <si>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</si>
  <si>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</si>
  <si>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</si>
  <si>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</si>
  <si>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</si>
  <si>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</si>
  <si>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</si>
  <si>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</si>
  <si>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</si>
  <si>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</si>
  <si>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</si>
  <si>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</si>
  <si>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</si>
  <si>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</si>
  <si>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</si>
  <si>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</si>
  <si>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</si>
  <si>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</si>
  <si>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</si>
  <si>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</si>
  <si>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</si>
  <si>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</si>
  <si>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</si>
  <si>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</si>
  <si>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</si>
  <si>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</si>
  <si>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</si>
  <si>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</si>
  <si>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</si>
  <si>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</si>
  <si>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</si>
  <si>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</si>
  <si>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</si>
  <si>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</si>
  <si>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</si>
  <si>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</si>
  <si>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</si>
  <si>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</si>
  <si>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</si>
  <si>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</si>
  <si>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</si>
  <si>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</si>
  <si>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</si>
  <si>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</si>
  <si>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</si>
  <si>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</si>
  <si>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</si>
  <si>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</si>
  <si>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</si>
  <si>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</si>
  <si>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</si>
  <si>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</si>
  <si>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</si>
  <si>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</si>
  <si>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</si>
  <si>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</si>
  <si>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</si>
  <si>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</si>
  <si>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</si>
  <si>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</si>
  <si>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</si>
  <si>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</si>
  <si>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</si>
  <si>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</si>
  <si>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</si>
  <si>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</si>
  <si>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</si>
  <si>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</si>
  <si>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</si>
  <si>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</si>
  <si>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</si>
  <si>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</si>
  <si>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</si>
  <si>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</si>
  <si>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</si>
  <si>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</si>
  <si>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</si>
  <si>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</si>
  <si>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</si>
  <si>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</si>
  <si>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</si>
  <si>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</si>
  <si>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</si>
  <si>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</si>
  <si>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</si>
  <si>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</si>
  <si>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</si>
  <si>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</si>
  <si>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</si>
  <si>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</si>
  <si>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</si>
  <si>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</si>
  <si>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</si>
  <si>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</si>
  <si>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</si>
  <si>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</si>
  <si>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</si>
  <si>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</si>
  <si>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</si>
  <si>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</si>
  <si>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</si>
  <si>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</si>
  <si>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</si>
  <si>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</si>
  <si>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</si>
  <si>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</si>
  <si>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</si>
  <si>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</si>
  <si>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</si>
  <si>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</si>
  <si>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</si>
  <si>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</si>
  <si>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</si>
  <si>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</si>
  <si>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</si>
  <si>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</si>
  <si>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</si>
  <si>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</si>
  <si>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</si>
  <si>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</si>
  <si>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</si>
  <si>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</si>
  <si>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</si>
  <si>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</si>
  <si>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</si>
  <si>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</si>
  <si>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</si>
  <si>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</si>
  <si>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</si>
  <si>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</si>
  <si>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</si>
  <si>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</si>
  <si>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</si>
  <si>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</si>
  <si>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</si>
  <si>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</si>
  <si>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</si>
  <si>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</si>
  <si>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</si>
  <si>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</si>
  <si>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</si>
  <si>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</si>
  <si>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</si>
  <si>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</si>
  <si>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</si>
  <si>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</si>
  <si>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</si>
  <si>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</si>
  <si>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</si>
  <si>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</si>
  <si>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</si>
  <si>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</si>
  <si>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</si>
  <si>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</si>
  <si>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</si>
  <si>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</si>
  <si>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</si>
  <si>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</si>
  <si>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</si>
  <si>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</si>
  <si>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</si>
  <si>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</si>
  <si>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</si>
  <si>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</si>
  <si>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</si>
  <si>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</si>
  <si>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</si>
  <si>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</si>
  <si>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</si>
  <si>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</si>
  <si>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</si>
  <si>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</si>
  <si>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</si>
  <si>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</si>
  <si>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</si>
  <si>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</si>
  <si>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</si>
  <si>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</si>
  <si>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</si>
  <si>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</si>
  <si>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</si>
  <si>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</si>
  <si>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</si>
  <si>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</si>
  <si>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</si>
  <si>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</si>
  <si>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</si>
  <si>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</si>
  <si>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</si>
  <si>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</si>
  <si>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</si>
  <si>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</si>
  <si>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</si>
  <si>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</si>
  <si>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</si>
  <si>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</si>
  <si>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</si>
  <si>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</si>
  <si>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</si>
  <si>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</si>
  <si>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</si>
  <si>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</si>
  <si>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</si>
  <si>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</si>
  <si>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</si>
  <si>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</si>
  <si>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</si>
  <si>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</si>
  <si>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</si>
  <si>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</si>
  <si>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</si>
  <si>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</si>
  <si>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</si>
  <si>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</si>
  <si>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</si>
  <si>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</si>
  <si>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</si>
  <si>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</si>
  <si>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</si>
  <si>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</si>
  <si>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</si>
  <si>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</si>
  <si>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</si>
  <si>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</si>
  <si>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</si>
  <si>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</si>
  <si>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</si>
  <si>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</si>
  <si>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</si>
  <si>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</si>
  <si>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</si>
  <si>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</si>
  <si>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</si>
  <si>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</si>
  <si>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</si>
  <si>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</si>
  <si>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</si>
  <si>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</si>
  <si>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</si>
  <si>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</si>
  <si>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</si>
  <si>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</si>
  <si>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</si>
  <si>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</si>
  <si>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</si>
  <si>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</si>
  <si>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</si>
  <si>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</si>
  <si>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</si>
  <si>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</si>
  <si>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</si>
  <si>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</si>
  <si>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</si>
  <si>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</si>
  <si>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</si>
  <si>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</si>
  <si>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</si>
  <si>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</si>
  <si>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</si>
  <si>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</si>
  <si>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</si>
  <si>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</si>
  <si>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</si>
  <si>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</si>
  <si>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</si>
  <si>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</si>
  <si>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</si>
  <si>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</si>
  <si>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</si>
  <si>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</si>
  <si>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</si>
  <si>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</si>
  <si>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</si>
  <si>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</si>
  <si>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</si>
  <si>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</si>
  <si>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</si>
  <si>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</si>
  <si>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</si>
  <si>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</si>
  <si>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</si>
  <si>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</si>
  <si>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</si>
  <si>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</si>
  <si>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</si>
  <si>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</si>
  <si>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</si>
  <si>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</si>
  <si>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</si>
  <si>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</si>
  <si>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</si>
  <si>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</si>
  <si>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</si>
  <si>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</si>
  <si>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</si>
  <si>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</si>
  <si>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</si>
  <si>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</si>
  <si>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</si>
  <si>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</si>
  <si>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</si>
  <si>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</si>
  <si>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</si>
  <si>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</si>
  <si>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</si>
  <si>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</si>
  <si>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</si>
  <si>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</si>
  <si>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</si>
  <si>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</si>
  <si>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</si>
  <si>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</si>
  <si>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</si>
  <si>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</si>
  <si>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</si>
  <si>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</si>
  <si>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</si>
  <si>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</si>
  <si>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</si>
  <si>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</si>
  <si>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</si>
  <si>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</si>
  <si>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</si>
  <si>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</si>
  <si>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</si>
  <si>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</si>
  <si>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</si>
  <si>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</si>
  <si>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</si>
  <si>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</si>
  <si>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</si>
  <si>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</si>
  <si>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</si>
  <si>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</si>
  <si>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</si>
  <si>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</si>
  <si>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</si>
  <si>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</si>
  <si>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</si>
  <si>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</si>
  <si>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</si>
  <si>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</si>
  <si>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</si>
  <si>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</si>
  <si>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</si>
  <si>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</si>
  <si>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</si>
  <si>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</si>
  <si>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</si>
  <si>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</si>
  <si>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</si>
  <si>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</si>
  <si>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</si>
  <si>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</si>
  <si>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</si>
  <si>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</si>
  <si>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</si>
  <si>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</si>
  <si>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</si>
  <si>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</si>
  <si>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</si>
  <si>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</si>
  <si>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</si>
  <si>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</si>
  <si>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</si>
  <si>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</si>
  <si>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</si>
  <si>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</si>
  <si>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</si>
  <si>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</si>
  <si>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</si>
  <si>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</si>
  <si>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</si>
  <si>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</si>
  <si>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</si>
  <si>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</si>
  <si>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</si>
  <si>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</si>
  <si>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</si>
  <si>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</si>
  <si>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</si>
  <si>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</si>
  <si>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</si>
  <si>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</si>
  <si>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</si>
  <si>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</si>
  <si>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</si>
  <si>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</si>
  <si>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</si>
  <si>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</si>
  <si>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</si>
  <si>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</si>
  <si>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</si>
  <si>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</si>
  <si>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</si>
  <si>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</si>
  <si>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</si>
  <si>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</si>
  <si>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</si>
  <si>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</si>
  <si>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</si>
  <si>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</si>
  <si>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</si>
  <si>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</si>
  <si>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</si>
  <si>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</si>
  <si>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</si>
  <si>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</si>
  <si>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</si>
  <si>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</si>
  <si>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</si>
  <si>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</si>
  <si>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</si>
  <si>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</si>
  <si>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</si>
  <si>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</si>
  <si>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</si>
  <si>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</si>
  <si>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</si>
  <si>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</si>
  <si>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</si>
  <si>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</si>
  <si>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</si>
  <si>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</si>
  <si>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</si>
  <si>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</si>
  <si>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</si>
  <si>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</si>
  <si>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</si>
  <si>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</si>
  <si>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</si>
  <si>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</si>
  <si>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</si>
  <si>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</si>
  <si>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</si>
  <si>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</si>
  <si>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</si>
  <si>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</si>
  <si>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</si>
  <si>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</si>
  <si>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</si>
  <si>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</si>
  <si>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</si>
  <si>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</si>
  <si>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</si>
  <si>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</si>
  <si>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</si>
  <si>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</si>
  <si>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</si>
  <si>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</si>
  <si>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</si>
  <si>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</si>
  <si>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</si>
  <si>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</si>
  <si>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</si>
  <si>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</si>
  <si>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</si>
  <si>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</si>
  <si>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</si>
  <si>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</si>
  <si>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</si>
  <si>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</si>
  <si>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</si>
  <si>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</si>
  <si>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</si>
  <si>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</si>
  <si>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</si>
  <si>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</si>
  <si>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</si>
  <si>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</si>
  <si>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</si>
  <si>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</si>
  <si>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</si>
  <si>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</si>
  <si>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</si>
  <si>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</si>
  <si>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</si>
  <si>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</si>
  <si>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</si>
  <si>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</si>
  <si>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</si>
  <si>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</si>
  <si>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</si>
  <si>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</si>
  <si>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</si>
  <si>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</si>
  <si>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</si>
  <si>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</si>
  <si>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</si>
  <si>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</si>
  <si>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</si>
  <si>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</si>
  <si>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</si>
  <si>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</si>
  <si>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</si>
  <si>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</si>
  <si>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</si>
  <si>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</si>
  <si>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</si>
  <si>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</si>
  <si>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</si>
  <si>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</si>
  <si>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</si>
  <si>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</si>
  <si>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</si>
  <si>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</si>
  <si>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</si>
  <si>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</si>
  <si>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</si>
  <si>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</si>
  <si>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</si>
  <si>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</si>
  <si>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</si>
  <si>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</si>
  <si>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</si>
  <si>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</si>
  <si>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</si>
  <si>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</si>
  <si>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</si>
  <si>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</si>
  <si>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</si>
  <si>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</si>
  <si>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</si>
  <si>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</si>
  <si>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</si>
  <si>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</si>
  <si>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</si>
  <si>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</si>
  <si>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</si>
  <si>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</si>
  <si>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</si>
  <si>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</si>
  <si>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</si>
  <si>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</si>
  <si>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</si>
  <si>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</si>
  <si>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</si>
  <si>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</si>
  <si>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</si>
  <si>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</si>
  <si>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</si>
  <si>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</si>
  <si>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</si>
  <si>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</si>
  <si>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</si>
  <si>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</si>
  <si>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</si>
  <si>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</si>
  <si>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</si>
  <si>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</si>
  <si>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</si>
  <si>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</si>
  <si>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</si>
  <si>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</si>
  <si>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</si>
  <si>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</si>
  <si>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</si>
  <si>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</si>
  <si>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</si>
  <si>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</si>
  <si>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</si>
  <si>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</si>
  <si>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</si>
  <si>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</si>
  <si>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</si>
  <si>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</si>
  <si>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</si>
  <si>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</si>
  <si>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</si>
  <si>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</si>
  <si>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</si>
  <si>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</si>
  <si>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</si>
  <si>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</si>
  <si>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</si>
  <si>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</si>
  <si>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</si>
  <si>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</si>
  <si>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</si>
  <si>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</si>
  <si>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</si>
  <si>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</si>
  <si>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</si>
  <si>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</si>
  <si>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</si>
  <si>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</si>
  <si>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</si>
  <si>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</si>
  <si>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</si>
  <si>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</si>
  <si>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</si>
  <si>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</si>
  <si>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</si>
  <si>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</si>
  <si>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</si>
  <si>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</si>
  <si>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</si>
  <si>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</si>
  <si>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</si>
  <si>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</si>
  <si>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</si>
  <si>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</si>
  <si>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</si>
  <si>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</si>
  <si>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</si>
  <si>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</si>
  <si>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</si>
  <si>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</si>
  <si>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</si>
  <si>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</si>
  <si>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</si>
  <si>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</si>
  <si>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</si>
  <si>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</si>
  <si>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</si>
  <si>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</si>
  <si>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</si>
  <si>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</si>
  <si>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</si>
  <si>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</si>
  <si>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</si>
  <si>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</si>
  <si>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</si>
  <si>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</si>
  <si>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</si>
  <si>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</si>
  <si>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</si>
  <si>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</si>
  <si>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</si>
  <si>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</si>
  <si>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</si>
  <si>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</si>
  <si>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</si>
  <si>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</si>
  <si>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</si>
  <si>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</si>
  <si>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</si>
  <si>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</si>
  <si>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</si>
  <si>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</si>
  <si>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</si>
  <si>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</si>
  <si>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</si>
  <si>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</si>
  <si>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</si>
  <si>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</si>
  <si>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</si>
  <si>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</si>
  <si>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</si>
  <si>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</si>
  <si>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</si>
  <si>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</si>
  <si>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</si>
  <si>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</si>
  <si>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</si>
  <si>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</si>
  <si>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</si>
  <si>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</si>
  <si>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</si>
  <si>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</si>
  <si>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</si>
  <si>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</si>
  <si>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</si>
  <si>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</si>
  <si>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</si>
  <si>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</si>
  <si>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</si>
  <si>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</si>
  <si>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</si>
  <si>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</si>
  <si>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</si>
  <si>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</si>
  <si>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</si>
  <si>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</si>
  <si>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</si>
  <si>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</si>
  <si>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</si>
  <si>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</si>
  <si>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</si>
  <si>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</si>
  <si>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</si>
  <si>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</si>
  <si>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</si>
  <si>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</si>
  <si>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</si>
  <si>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</si>
  <si>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</si>
  <si>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</si>
  <si>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</si>
  <si>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</si>
  <si>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</si>
  <si>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</si>
  <si>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</si>
  <si>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</si>
  <si>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</si>
  <si>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</si>
  <si>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</si>
  <si>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</si>
  <si>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</si>
  <si>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</si>
  <si>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</si>
  <si>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</si>
  <si>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</si>
  <si>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</si>
  <si>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</si>
  <si>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</si>
  <si>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</si>
  <si>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</si>
  <si>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</si>
  <si>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</si>
  <si>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</si>
  <si>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</si>
  <si>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</si>
  <si>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</si>
  <si>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</si>
  <si>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</si>
  <si>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</si>
  <si>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</si>
  <si>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</si>
  <si>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</si>
  <si>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</si>
  <si>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</si>
  <si>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</si>
  <si>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</si>
  <si>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</si>
  <si>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</si>
  <si>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</si>
  <si>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</si>
  <si>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</si>
  <si>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</si>
  <si>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</si>
  <si>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</si>
  <si>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</si>
  <si>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</si>
  <si>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</si>
  <si>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</si>
  <si>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</si>
  <si>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</si>
  <si>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</si>
  <si>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</si>
  <si>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</si>
  <si>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</si>
  <si>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</si>
  <si>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</si>
  <si>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</si>
  <si>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</si>
  <si>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</si>
  <si>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</si>
  <si>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</si>
  <si>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</si>
  <si>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</si>
  <si>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</si>
  <si>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</si>
  <si>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</si>
  <si>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</si>
  <si>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</si>
  <si>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</si>
  <si>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</si>
  <si>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</si>
  <si>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</si>
  <si>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</si>
  <si>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</si>
  <si>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</si>
  <si>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</si>
  <si>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</si>
  <si>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</si>
  <si>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</si>
  <si>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</si>
  <si>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</si>
  <si>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</si>
  <si>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</si>
  <si>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</si>
  <si>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</si>
  <si>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</si>
  <si>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</si>
  <si>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</si>
  <si>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</si>
  <si>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</si>
  <si>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</si>
  <si>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</si>
  <si>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</si>
  <si>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</si>
  <si>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</si>
  <si>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</si>
  <si>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</si>
  <si>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</si>
  <si>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</si>
  <si>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</si>
  <si>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</si>
  <si>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</si>
  <si>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</si>
  <si>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</si>
  <si>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</si>
  <si>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</si>
  <si>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</si>
  <si>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</si>
  <si>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</si>
  <si>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</si>
  <si>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</si>
  <si>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</si>
  <si>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</si>
  <si>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</si>
  <si>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</si>
  <si>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</si>
  <si>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</si>
  <si>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</si>
  <si>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</si>
  <si>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</si>
  <si>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</si>
  <si>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</si>
  <si>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</si>
  <si>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</si>
  <si>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</si>
  <si>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</si>
  <si>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</si>
  <si>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</si>
  <si>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</si>
  <si>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</si>
  <si>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</si>
  <si>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</si>
  <si>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</si>
  <si>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</si>
  <si>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</si>
  <si>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</si>
  <si>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</si>
  <si>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</si>
  <si>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</si>
  <si>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</si>
  <si>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</si>
  <si>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</si>
  <si>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</si>
  <si>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</si>
  <si>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</si>
  <si>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</si>
  <si>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</si>
  <si>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</si>
  <si>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</si>
  <si>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</si>
  <si>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</si>
  <si>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</si>
  <si>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</si>
  <si>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</si>
  <si>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</si>
  <si>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</si>
  <si>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</si>
  <si>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</si>
  <si>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</si>
  <si>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</si>
  <si>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</si>
  <si>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</si>
  <si>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</si>
  <si>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</si>
  <si>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</si>
  <si>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</si>
  <si>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</si>
  <si>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</si>
  <si>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</si>
  <si>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</si>
  <si>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</si>
  <si>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</si>
  <si>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</si>
  <si>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</si>
  <si>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</si>
  <si>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</si>
  <si>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</si>
  <si>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</si>
  <si>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</si>
  <si>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</si>
  <si>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</si>
  <si>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</si>
  <si>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</si>
  <si>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</si>
  <si>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</si>
  <si>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</si>
  <si>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</si>
  <si>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</si>
  <si>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</si>
  <si>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</si>
  <si>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</si>
  <si>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</si>
  <si>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</si>
  <si>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</si>
  <si>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</si>
  <si>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</si>
  <si>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</si>
  <si>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</si>
  <si>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</si>
  <si>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</si>
  <si>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</si>
  <si>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</si>
  <si>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</si>
  <si>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</si>
  <si>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</si>
  <si>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</si>
  <si>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</si>
  <si>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</si>
  <si>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</si>
  <si>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</si>
  <si>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</si>
  <si>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</si>
  <si>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</si>
  <si>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</si>
  <si>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</si>
  <si>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</si>
  <si>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</si>
  <si>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</si>
  <si>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</si>
  <si>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</si>
  <si>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</si>
  <si>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</si>
  <si>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</si>
  <si>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</si>
  <si>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</si>
  <si>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</si>
  <si>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</si>
  <si>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</si>
  <si>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</si>
  <si>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</si>
  <si>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</si>
  <si>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</si>
  <si>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</si>
  <si>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</si>
  <si>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</si>
  <si>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</si>
  <si>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</si>
  <si>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</si>
  <si>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</si>
  <si>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</si>
  <si>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</si>
  <si>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</si>
  <si>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</si>
  <si>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</si>
  <si>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</si>
  <si>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</si>
  <si>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</si>
  <si>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</si>
  <si>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</si>
  <si>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</si>
  <si>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</si>
  <si>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</si>
  <si>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</si>
  <si>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</si>
  <si>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</si>
  <si>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</si>
  <si>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</si>
  <si>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</si>
  <si>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</si>
  <si>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</si>
  <si>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</si>
  <si>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</si>
  <si>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</si>
  <si>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</si>
  <si>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</si>
  <si>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</si>
  <si>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</si>
  <si>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</si>
  <si>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</si>
  <si>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</si>
  <si>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</si>
  <si>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</si>
  <si>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</si>
  <si>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</si>
  <si>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</si>
  <si>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</si>
  <si>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</si>
  <si>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</si>
  <si>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</si>
  <si>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</si>
  <si>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</si>
  <si>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</si>
  <si>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</si>
  <si>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</si>
  <si>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</si>
  <si>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</si>
  <si>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</si>
  <si>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</si>
  <si>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</si>
  <si>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</si>
  <si>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</si>
  <si>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</si>
  <si>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</si>
  <si>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</si>
  <si>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</si>
  <si>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</si>
  <si>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</si>
  <si>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</si>
  <si>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</si>
  <si>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</si>
  <si>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</si>
  <si>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</si>
  <si>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</si>
  <si>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</si>
  <si>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</si>
  <si>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</si>
  <si>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</si>
  <si>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</si>
  <si>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</si>
  <si>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</si>
  <si>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</si>
  <si>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</si>
  <si>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</si>
  <si>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</si>
  <si>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</si>
  <si>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</si>
  <si>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</si>
  <si>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</si>
  <si>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</si>
  <si>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</si>
  <si>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</si>
  <si>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</si>
  <si>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</si>
  <si>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</si>
  <si>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</si>
  <si>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</si>
  <si>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</si>
  <si>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</si>
  <si>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</si>
  <si>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</si>
  <si>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</si>
  <si>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</si>
  <si>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</si>
  <si>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</si>
  <si>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</si>
  <si>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</si>
  <si>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</si>
  <si>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</si>
  <si>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</si>
  <si>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</si>
  <si>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</si>
  <si>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</si>
  <si>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</si>
  <si>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</si>
  <si>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</si>
  <si>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</si>
  <si>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</si>
  <si>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</si>
  <si>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</si>
  <si>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</si>
  <si>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</si>
  <si>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</si>
  <si>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</si>
  <si>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</si>
  <si>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</si>
  <si>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</si>
  <si>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</si>
  <si>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</si>
  <si>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</si>
  <si>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</si>
  <si>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</si>
  <si>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</si>
  <si>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</si>
  <si>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</si>
  <si>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</si>
  <si>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</si>
  <si>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</si>
  <si>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</si>
  <si>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</si>
  <si>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</si>
  <si>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</si>
  <si>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</si>
  <si>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</si>
  <si>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</si>
  <si>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</si>
  <si>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</si>
  <si>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</si>
  <si>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</si>
  <si>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</si>
  <si>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</si>
  <si>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</si>
  <si>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</si>
  <si>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</si>
  <si>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</si>
  <si>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</si>
  <si>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</si>
  <si>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</si>
  <si>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</si>
  <si>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</si>
  <si>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</si>
  <si>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</si>
  <si>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</si>
  <si>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</si>
  <si>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</si>
  <si>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</si>
  <si>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</si>
  <si>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</si>
  <si>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</si>
  <si>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</si>
  <si>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</si>
  <si>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</si>
  <si>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</si>
  <si>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</si>
  <si>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</si>
  <si>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</si>
  <si>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</si>
  <si>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</si>
  <si>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</si>
  <si>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</si>
  <si>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</si>
  <si>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</si>
  <si>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</si>
  <si>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</si>
  <si>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</si>
  <si>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</si>
  <si>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</si>
  <si>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</si>
  <si>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</si>
  <si>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</si>
  <si>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</si>
  <si>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</si>
  <si>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</si>
  <si>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</si>
  <si>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</si>
  <si>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</si>
  <si>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</si>
  <si>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</si>
  <si>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</si>
  <si>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</si>
  <si>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</si>
  <si>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</si>
  <si>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</si>
  <si>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</si>
  <si>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</si>
  <si>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</si>
  <si>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</si>
  <si>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</si>
  <si>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</si>
  <si>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</si>
  <si>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</si>
  <si>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</si>
  <si>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</si>
  <si>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</si>
  <si>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</si>
  <si>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</si>
  <si>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</si>
  <si>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</si>
  <si>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</si>
  <si>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</si>
  <si>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</si>
  <si>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</si>
  <si>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</si>
  <si>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</si>
  <si>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</si>
  <si>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</si>
  <si>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</si>
  <si>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</si>
  <si>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</si>
  <si>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</si>
  <si>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</si>
  <si>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</si>
  <si>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</si>
  <si>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</si>
  <si>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</si>
  <si>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</si>
  <si>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</si>
  <si>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</si>
  <si>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</si>
  <si>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</si>
  <si>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</si>
  <si>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</si>
  <si>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</si>
  <si>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</si>
  <si>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</si>
  <si>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</si>
  <si>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</si>
  <si>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</si>
  <si>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</si>
  <si>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</si>
  <si>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</si>
  <si>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</si>
  <si>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</si>
  <si>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</si>
  <si>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</si>
  <si>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</si>
  <si>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</si>
  <si>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</si>
  <si>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</si>
  <si>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</si>
  <si>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</si>
  <si>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</si>
  <si>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</si>
  <si>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</si>
  <si>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</si>
  <si>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</si>
  <si>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</si>
  <si>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</si>
  <si>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</si>
  <si>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</si>
  <si>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</si>
  <si>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</si>
  <si>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</si>
  <si>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</si>
  <si>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</si>
  <si>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</si>
  <si>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</si>
  <si>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</si>
  <si>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</si>
  <si>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</si>
  <si>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</si>
  <si>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</si>
  <si>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</si>
  <si>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</si>
  <si>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</si>
  <si>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</si>
  <si>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</si>
  <si>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</si>
  <si>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</si>
  <si>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</si>
  <si>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</si>
  <si>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</si>
  <si>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</si>
  <si>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</si>
  <si>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</si>
  <si>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</si>
  <si>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</si>
  <si>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</si>
  <si>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</si>
  <si>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</si>
  <si>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</si>
  <si>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</si>
  <si>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</si>
  <si>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</si>
  <si>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</si>
  <si>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</si>
  <si>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</si>
  <si>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</si>
  <si>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</si>
  <si>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</si>
  <si>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</si>
  <si>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</si>
  <si>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</si>
  <si>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</si>
  <si>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</si>
  <si>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</si>
  <si>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</si>
  <si>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</si>
  <si>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</si>
  <si>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</si>
  <si>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</si>
  <si>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</si>
  <si>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</si>
  <si>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</si>
  <si>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</si>
  <si>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</si>
  <si>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</si>
  <si>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</si>
  <si>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</si>
  <si>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</si>
  <si>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</si>
  <si>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</si>
  <si>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</si>
  <si>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</si>
  <si>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</si>
  <si>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</si>
  <si>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</si>
  <si>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</si>
  <si>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</si>
  <si>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</si>
  <si>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</si>
  <si>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</si>
  <si>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</si>
  <si>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</si>
  <si>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</si>
  <si>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</si>
  <si>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</si>
  <si>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</si>
  <si>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</si>
  <si>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</si>
  <si>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</si>
  <si>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</si>
  <si>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</si>
  <si>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</si>
  <si>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</si>
  <si>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</si>
  <si>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</si>
  <si>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</si>
  <si>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</si>
  <si>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</si>
  <si>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</si>
  <si>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</si>
  <si>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</si>
  <si>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</si>
  <si>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</si>
  <si>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</si>
  <si>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</si>
  <si>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</si>
  <si>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</si>
  <si>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</si>
  <si>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</si>
  <si>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</si>
  <si>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</si>
  <si>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</si>
  <si>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</si>
  <si>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</si>
  <si>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</si>
  <si>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</si>
  <si>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</si>
  <si>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</si>
  <si>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</si>
  <si>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</si>
  <si>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</si>
  <si>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</si>
  <si>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</si>
  <si>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</si>
  <si>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</si>
  <si>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</si>
  <si>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</si>
  <si>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</si>
  <si>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</si>
  <si>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</si>
  <si>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</si>
  <si>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</si>
  <si>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</si>
  <si>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</si>
  <si>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</si>
  <si>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</si>
  <si>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</si>
  <si>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</si>
  <si>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</si>
  <si>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</si>
  <si>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</si>
  <si>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</si>
  <si>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</si>
  <si>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</si>
  <si>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</si>
  <si>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</si>
  <si>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</si>
  <si>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</si>
  <si>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</si>
  <si>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</si>
  <si>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</si>
  <si>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</si>
  <si>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</si>
  <si>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</si>
  <si>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</si>
  <si>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</si>
  <si>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</si>
  <si>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</si>
  <si>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</si>
  <si>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</si>
  <si>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</si>
  <si>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</si>
  <si>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</si>
  <si>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</si>
  <si>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</si>
  <si>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</si>
  <si>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</si>
  <si>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</si>
  <si>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</si>
  <si>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</si>
  <si>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</si>
  <si>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</si>
  <si>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</si>
  <si>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</si>
  <si>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</si>
  <si>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</si>
  <si>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</si>
  <si>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</si>
  <si>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</si>
  <si>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</si>
  <si>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</si>
  <si>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</si>
  <si>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</si>
  <si>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</si>
  <si>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</si>
  <si>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</si>
  <si>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</si>
  <si>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</si>
  <si>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</si>
  <si>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</si>
  <si>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</si>
  <si>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</si>
  <si>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</si>
  <si>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</si>
  <si>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</si>
  <si>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</si>
  <si>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</si>
  <si>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</si>
  <si>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</si>
  <si>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</si>
  <si>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</si>
  <si>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</si>
  <si>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</si>
  <si>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</si>
  <si>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</si>
  <si>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</si>
  <si>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</si>
  <si>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</si>
  <si>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</si>
  <si>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</si>
  <si>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</si>
  <si>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</si>
  <si>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</si>
  <si>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</si>
  <si>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</si>
  <si>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</si>
  <si>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</si>
  <si>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</si>
  <si>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</si>
  <si>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</si>
  <si>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</si>
  <si>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</si>
  <si>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</si>
  <si>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</si>
  <si>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</si>
  <si>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</si>
  <si>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</si>
  <si>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</si>
  <si>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</si>
  <si>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</si>
  <si>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</si>
  <si>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</si>
  <si>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</si>
  <si>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</si>
  <si>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</si>
  <si>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</si>
  <si>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</si>
  <si>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</si>
  <si>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</si>
  <si>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</si>
  <si>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</si>
  <si>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</si>
  <si>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</si>
  <si>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</si>
  <si>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</si>
  <si>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</si>
  <si>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</si>
  <si>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</si>
  <si>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</si>
  <si>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</si>
  <si>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</si>
  <si>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</si>
  <si>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</si>
  <si>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</si>
  <si>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</si>
  <si>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</si>
  <si>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</si>
  <si>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</si>
  <si>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</si>
  <si>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</si>
  <si>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</si>
  <si>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</si>
  <si>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</si>
  <si>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</si>
  <si>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</si>
  <si>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</si>
  <si>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</si>
  <si>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</si>
  <si>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</si>
  <si>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</si>
  <si>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</si>
  <si>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</si>
  <si>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</si>
  <si>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</si>
  <si>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</si>
  <si>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</si>
  <si>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</si>
  <si>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</si>
  <si>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</si>
  <si>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</si>
  <si>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</si>
  <si>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</si>
  <si>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</si>
  <si>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</si>
  <si>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</si>
  <si>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</si>
  <si>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</si>
  <si>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</si>
  <si>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</si>
  <si>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</si>
  <si>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</si>
  <si>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</si>
  <si>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</si>
  <si>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</si>
  <si>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</si>
  <si>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</si>
  <si>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</si>
  <si>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</si>
  <si>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</si>
  <si>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</si>
  <si>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</si>
  <si>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</si>
  <si>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</si>
  <si>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</si>
  <si>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</si>
  <si>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</si>
  <si>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</si>
  <si>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</si>
  <si>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</si>
  <si>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</si>
  <si>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</si>
  <si>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</si>
  <si>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</si>
  <si>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</si>
  <si>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</si>
  <si>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</si>
  <si>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</si>
  <si>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</si>
  <si>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</si>
  <si>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</si>
  <si>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</si>
  <si>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</si>
  <si>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</si>
  <si>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</si>
  <si>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</si>
  <si>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</si>
  <si>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</si>
  <si>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</si>
  <si>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</si>
  <si>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</si>
  <si>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</si>
  <si>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</si>
  <si>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</si>
  <si>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</si>
  <si>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</si>
  <si>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</si>
  <si>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</si>
  <si>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</si>
  <si>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</si>
  <si>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</si>
  <si>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</si>
  <si>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</si>
  <si>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</si>
  <si>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</si>
  <si>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</si>
  <si>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</si>
  <si>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</si>
  <si>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</si>
  <si>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</si>
  <si>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</si>
  <si>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</si>
  <si>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</si>
  <si>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</si>
  <si>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</si>
  <si>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</si>
  <si>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</si>
  <si>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</si>
  <si>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</si>
  <si>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</si>
  <si>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</si>
  <si>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</si>
  <si>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</si>
  <si>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</si>
  <si>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</si>
  <si>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</si>
  <si>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</si>
  <si>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</si>
  <si>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</si>
  <si>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</si>
  <si>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</si>
  <si>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</si>
  <si>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</si>
  <si>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</si>
  <si>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</si>
  <si>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</si>
  <si>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</si>
  <si>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</si>
  <si>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</si>
  <si>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</si>
  <si>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</si>
  <si>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</si>
  <si>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</si>
  <si>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</si>
  <si>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</si>
  <si>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</si>
  <si>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</si>
  <si>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</si>
  <si>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</si>
  <si>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</si>
  <si>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</si>
  <si>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</si>
  <si>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</si>
  <si>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</si>
  <si>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</si>
  <si>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</si>
  <si>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</si>
  <si>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</si>
  <si>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</si>
  <si>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</si>
  <si>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</si>
  <si>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</si>
  <si>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</si>
  <si>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</si>
  <si>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</si>
  <si>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</si>
  <si>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</si>
  <si>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</si>
  <si>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</si>
  <si>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</si>
  <si>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</si>
  <si>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</si>
  <si>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</si>
  <si>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</si>
  <si>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</si>
  <si>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</si>
  <si>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</si>
  <si>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</si>
  <si>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</si>
  <si>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</si>
  <si>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</si>
  <si>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</si>
  <si>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</si>
  <si>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</si>
  <si>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</si>
  <si>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</si>
  <si>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</si>
  <si>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</si>
  <si>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</si>
  <si>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</si>
  <si>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</si>
  <si>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</si>
  <si>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</si>
  <si>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</si>
  <si>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</si>
  <si>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</si>
  <si>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</si>
  <si>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</si>
  <si>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</si>
  <si>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</si>
  <si>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</si>
  <si>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</si>
  <si>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</si>
  <si>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</si>
  <si>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</si>
  <si>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</si>
  <si>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</si>
  <si>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</si>
  <si>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</si>
  <si>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</si>
  <si>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</si>
  <si>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</si>
  <si>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</si>
  <si>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</si>
  <si>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</si>
  <si>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</si>
  <si>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</si>
  <si>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</si>
  <si>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</si>
  <si>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</si>
  <si>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</si>
  <si>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</si>
  <si>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</si>
  <si>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</si>
  <si>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</si>
  <si>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</si>
  <si>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</si>
  <si>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</si>
  <si>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</si>
  <si>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</si>
  <si>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</si>
  <si>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</si>
  <si>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</si>
  <si>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</si>
  <si>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</si>
  <si>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</si>
  <si>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</si>
  <si>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</si>
  <si>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</si>
  <si>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</si>
  <si>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</si>
  <si>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</si>
  <si>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</si>
  <si>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</si>
  <si>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</si>
  <si>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</si>
  <si>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</si>
  <si>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</si>
  <si>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</si>
  <si>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</si>
  <si>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</si>
  <si>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</si>
  <si>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</si>
  <si>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</si>
  <si>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</si>
  <si>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</si>
  <si>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</si>
  <si>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</si>
  <si>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</si>
  <si>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</si>
  <si>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</si>
  <si>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</si>
  <si>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</si>
  <si>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</si>
  <si>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</si>
  <si>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</si>
  <si>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</si>
  <si>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</si>
  <si>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</si>
  <si>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</si>
  <si>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</si>
  <si>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</si>
  <si>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</si>
  <si>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</si>
  <si>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</si>
  <si>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</si>
  <si>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</si>
  <si>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</si>
  <si>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</si>
  <si>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</si>
  <si>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</si>
  <si>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</si>
  <si>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</si>
  <si>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</si>
  <si>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</si>
  <si>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</si>
  <si>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</si>
  <si>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</si>
  <si>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</si>
  <si>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</si>
  <si>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</si>
  <si>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</si>
  <si>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</si>
  <si>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</si>
  <si>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</si>
  <si>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</si>
  <si>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</si>
  <si>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</si>
  <si>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</si>
  <si>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</si>
  <si>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</si>
  <si>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</si>
  <si>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</si>
  <si>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</si>
  <si>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</si>
  <si>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</si>
  <si>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</si>
  <si>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</si>
  <si>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</si>
  <si>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</si>
  <si>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</si>
  <si>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</si>
  <si>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</si>
  <si>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</si>
  <si>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</si>
  <si>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</si>
  <si>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</si>
  <si>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</si>
  <si>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</si>
  <si>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</si>
  <si>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</si>
  <si>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</si>
  <si>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</si>
  <si>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</si>
  <si>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</si>
  <si>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</si>
  <si>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</si>
  <si>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</si>
  <si>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</si>
  <si>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</si>
  <si>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</si>
  <si>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</si>
  <si>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</si>
  <si>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</si>
  <si>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</si>
  <si>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</si>
  <si>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</si>
  <si>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</si>
  <si>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</si>
  <si>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</si>
  <si>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</si>
  <si>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</si>
  <si>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</si>
  <si>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</si>
  <si>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</si>
  <si>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</si>
  <si>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</si>
  <si>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</si>
  <si>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</si>
  <si>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</si>
  <si>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</si>
  <si>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</si>
  <si>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</si>
  <si>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</si>
  <si>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</si>
  <si>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</si>
  <si>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</si>
  <si>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</si>
  <si>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</si>
  <si>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</si>
  <si>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</si>
  <si>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</si>
  <si>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</si>
  <si>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</si>
  <si>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</si>
  <si>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</si>
  <si>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</si>
  <si>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</si>
  <si>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</si>
  <si>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</si>
  <si>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</si>
  <si>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</si>
  <si>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</si>
  <si>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</si>
  <si>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</si>
  <si>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</si>
  <si>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</si>
  <si>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</si>
  <si>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</si>
  <si>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</si>
  <si>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</si>
  <si>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</si>
  <si>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</si>
  <si>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</si>
  <si>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</si>
  <si>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</si>
  <si>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</si>
  <si>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</si>
  <si>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</si>
  <si>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</si>
  <si>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</si>
  <si>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</si>
  <si>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</si>
  <si>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</si>
  <si>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</si>
  <si>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</si>
  <si>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</si>
  <si>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</si>
  <si>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</si>
  <si>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</si>
  <si>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</si>
  <si>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</si>
  <si>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</si>
  <si>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</si>
  <si>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</si>
  <si>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</si>
  <si>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</si>
  <si>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</si>
  <si>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</si>
  <si>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</si>
  <si>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</si>
  <si>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</si>
  <si>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</si>
  <si>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</si>
  <si>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</si>
  <si>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</si>
  <si>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</si>
  <si>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</si>
  <si>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</si>
  <si>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</si>
  <si>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</si>
  <si>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</si>
  <si>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</si>
  <si>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</si>
  <si>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</si>
  <si>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</si>
  <si>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</si>
  <si>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</si>
  <si>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</si>
  <si>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</si>
  <si>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</si>
  <si>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</si>
  <si>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</si>
  <si>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</si>
  <si>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</si>
  <si>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</si>
  <si>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</si>
  <si>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</si>
  <si>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</si>
  <si>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</si>
  <si>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</si>
  <si>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</si>
  <si>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</si>
  <si>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</si>
  <si>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</si>
  <si>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</si>
  <si>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</si>
  <si>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</si>
  <si>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</si>
  <si>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</si>
  <si>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</si>
  <si>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</si>
  <si>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</si>
  <si>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</si>
  <si>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</si>
  <si>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</si>
  <si>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</si>
  <si>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</si>
  <si>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</si>
  <si>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</si>
  <si>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</si>
  <si>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</si>
  <si>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</si>
  <si>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</si>
  <si>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</si>
  <si>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</si>
  <si>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</si>
  <si>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</si>
  <si>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</si>
  <si>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</si>
  <si>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</si>
  <si>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</si>
  <si>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</si>
  <si>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</si>
  <si>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</si>
  <si>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</si>
  <si>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</si>
  <si>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</si>
  <si>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</si>
  <si>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</si>
  <si>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</si>
  <si>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</si>
  <si>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</si>
  <si>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</si>
  <si>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</si>
  <si>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</si>
  <si>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</si>
  <si>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</si>
  <si>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</si>
  <si>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</si>
  <si>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</si>
  <si>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</si>
  <si>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</si>
  <si>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</si>
  <si>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</si>
  <si>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</si>
  <si>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</si>
  <si>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</si>
  <si>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</si>
  <si>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</si>
  <si>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</si>
  <si>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</si>
  <si>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</si>
  <si>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</si>
  <si>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</si>
  <si>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</si>
  <si>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</si>
  <si>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</si>
  <si>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</si>
  <si>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</si>
  <si>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</si>
  <si>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</si>
  <si>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</si>
  <si>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</si>
  <si>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</si>
  <si>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</si>
  <si>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</si>
  <si>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</si>
  <si>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</si>
  <si>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</si>
  <si>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</si>
  <si>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</si>
  <si>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</si>
  <si>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</si>
  <si>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</si>
  <si>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</si>
  <si>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</si>
  <si>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</si>
  <si>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</si>
  <si>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</si>
  <si>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</si>
  <si>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</si>
  <si>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</si>
  <si>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</si>
  <si>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</si>
  <si>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</si>
  <si>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</si>
  <si>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</si>
  <si>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</si>
  <si>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</si>
  <si>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</si>
  <si>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</si>
  <si>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</si>
  <si>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</si>
  <si>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</si>
  <si>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</si>
  <si>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</si>
  <si>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</si>
  <si>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</si>
  <si>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</si>
  <si>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</si>
  <si>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</si>
  <si>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</si>
  <si>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</si>
  <si>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</si>
  <si>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</si>
  <si>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</si>
  <si>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</si>
  <si>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</si>
  <si>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</si>
  <si>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</si>
  <si>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</si>
  <si>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</si>
  <si>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</si>
  <si>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</si>
  <si>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</si>
  <si>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</si>
  <si>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</si>
  <si>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</si>
  <si>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</si>
  <si>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</si>
  <si>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</si>
  <si>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</si>
  <si>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</si>
  <si>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</si>
  <si>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</si>
  <si>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</si>
  <si>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</si>
  <si>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</si>
  <si>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</si>
  <si>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</si>
  <si>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</si>
  <si>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</si>
  <si>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</si>
  <si>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</si>
  <si>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</si>
  <si>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</si>
  <si>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</si>
  <si>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</si>
  <si>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</si>
  <si>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</si>
  <si>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</si>
  <si>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</si>
  <si>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</si>
  <si>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</si>
  <si>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</si>
  <si>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</si>
  <si>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</si>
  <si>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</si>
  <si>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</si>
  <si>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</si>
  <si>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</si>
  <si>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</si>
  <si>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</si>
  <si>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</si>
  <si>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</si>
  <si>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</si>
  <si>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</si>
  <si>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</si>
  <si>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</si>
  <si>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</si>
  <si>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</si>
  <si>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</si>
  <si>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</si>
  <si>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</si>
  <si>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</si>
  <si>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</si>
  <si>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</si>
  <si>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</si>
  <si>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</si>
  <si>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</si>
  <si>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</si>
  <si>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</si>
  <si>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</si>
  <si>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</si>
  <si>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</si>
  <si>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</si>
  <si>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</si>
  <si>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</si>
  <si>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</si>
  <si>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</si>
  <si>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</si>
  <si>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</si>
  <si>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</si>
  <si>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</si>
  <si>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</si>
  <si>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</si>
  <si>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</si>
  <si>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</si>
  <si>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</si>
  <si>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</si>
  <si>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</si>
  <si>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</si>
  <si>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</si>
  <si>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</si>
  <si>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</si>
  <si>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</si>
  <si>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</si>
  <si>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</si>
  <si>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</si>
  <si>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</si>
  <si>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</si>
  <si>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</si>
  <si>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</si>
  <si>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</si>
  <si>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</si>
  <si>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</si>
  <si>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</si>
  <si>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</si>
  <si>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</si>
  <si>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</si>
  <si>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</si>
  <si>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</si>
  <si>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</si>
  <si>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</si>
  <si>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</si>
  <si>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</si>
  <si>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</si>
  <si>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</si>
  <si>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</si>
  <si>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</si>
  <si>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</si>
  <si>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</si>
  <si>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</si>
  <si>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</si>
  <si>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</si>
  <si>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</si>
  <si>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</si>
  <si>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</si>
  <si>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</si>
  <si>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</si>
  <si>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</si>
  <si>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</si>
  <si>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</si>
  <si>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</si>
  <si>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</si>
  <si>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</si>
  <si>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</si>
  <si>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</si>
  <si>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</si>
  <si>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</si>
  <si>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</si>
  <si>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</si>
  <si>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</si>
  <si>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</si>
  <si>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</si>
  <si>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</si>
  <si>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</si>
  <si>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</si>
  <si>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</si>
  <si>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</si>
  <si>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</si>
  <si>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</si>
  <si>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</si>
  <si>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</si>
  <si>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</si>
  <si>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</si>
  <si>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</si>
  <si>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</si>
  <si>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</si>
  <si>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</si>
  <si>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</si>
  <si>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</si>
  <si>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</si>
  <si>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</si>
  <si>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</si>
  <si>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</si>
  <si>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</si>
  <si>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</si>
  <si>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</si>
  <si>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</si>
  <si>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</si>
  <si>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</si>
  <si>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</si>
  <si>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</si>
  <si>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</si>
  <si>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</si>
  <si>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</si>
  <si>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</si>
  <si>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</si>
  <si>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</si>
  <si>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</si>
  <si>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</si>
  <si>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</si>
  <si>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</si>
  <si>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</si>
  <si>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</si>
  <si>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</si>
  <si>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</si>
  <si>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</si>
  <si>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</si>
  <si>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</si>
  <si>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</si>
  <si>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</si>
  <si>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</si>
  <si>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</si>
  <si>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</si>
  <si>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</si>
  <si>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</si>
  <si>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</si>
  <si>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</si>
  <si>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</si>
  <si>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</si>
  <si>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</si>
  <si>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</si>
  <si>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</si>
  <si>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</si>
  <si>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</si>
  <si>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</si>
  <si>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</si>
  <si>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</si>
  <si>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</si>
  <si>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</si>
  <si>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</si>
  <si>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</si>
  <si>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</si>
  <si>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</si>
  <si>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</si>
  <si>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</si>
  <si>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</si>
  <si>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</si>
  <si>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</si>
  <si>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</si>
  <si>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</si>
  <si>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</si>
  <si>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</si>
  <si>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</si>
  <si>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</si>
  <si>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</si>
  <si>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</si>
  <si>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</si>
  <si>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</si>
  <si>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</si>
  <si>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</si>
  <si>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</si>
  <si>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</si>
  <si>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</si>
  <si>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</si>
  <si>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</si>
  <si>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</si>
  <si>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</si>
  <si>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</si>
  <si>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</si>
  <si>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</si>
  <si>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</si>
  <si>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</si>
  <si>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</si>
  <si>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</si>
  <si>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</si>
  <si>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</si>
  <si>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</si>
  <si>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</si>
  <si>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</si>
  <si>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</si>
  <si>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</si>
  <si>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</si>
  <si>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</si>
  <si>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</si>
  <si>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</si>
  <si>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</si>
  <si>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</si>
  <si>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</si>
  <si>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</si>
  <si>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</si>
  <si>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</si>
  <si>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</si>
  <si>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</si>
  <si>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</si>
  <si>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</si>
  <si>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</si>
  <si>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</si>
  <si>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</si>
  <si>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</si>
  <si>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</si>
  <si>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</si>
  <si>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</si>
  <si>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</si>
  <si>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</si>
  <si>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</si>
  <si>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</si>
  <si>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</si>
  <si>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</si>
  <si>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</si>
  <si>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</si>
  <si>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</si>
  <si>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</si>
  <si>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</si>
  <si>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</si>
  <si>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</si>
  <si>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</si>
  <si>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</si>
  <si>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</si>
  <si>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</si>
  <si>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</si>
  <si>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</si>
  <si>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</si>
  <si>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</si>
  <si>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</si>
  <si>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</si>
  <si>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</si>
  <si>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</si>
  <si>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</si>
  <si>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</si>
  <si>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</si>
  <si>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</si>
  <si>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</si>
  <si>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</si>
  <si>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</si>
  <si>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</si>
  <si>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</si>
  <si>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</si>
  <si>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</si>
  <si>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</si>
  <si>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</si>
  <si>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</si>
  <si>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</si>
  <si>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</si>
  <si>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</si>
  <si>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</si>
  <si>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</si>
  <si>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</si>
  <si>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</si>
  <si>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</si>
  <si>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</si>
  <si>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</si>
  <si>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</si>
  <si>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</si>
  <si>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</si>
  <si>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</si>
  <si>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</si>
  <si>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</si>
  <si>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</si>
  <si>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</si>
  <si>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</si>
  <si>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</si>
  <si>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</si>
  <si>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</si>
  <si>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</si>
  <si>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</si>
  <si>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</si>
  <si>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</si>
  <si>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</si>
  <si>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</si>
  <si>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</si>
  <si>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</si>
  <si>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</si>
  <si>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</si>
  <si>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</si>
  <si>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</si>
  <si>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</si>
  <si>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</si>
  <si>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</si>
  <si>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</si>
  <si>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</si>
  <si>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</si>
  <si>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</si>
  <si>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</si>
  <si>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</si>
  <si>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</si>
  <si>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</si>
  <si>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</si>
  <si>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</si>
  <si>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</si>
  <si>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</si>
  <si>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</si>
  <si>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</si>
  <si>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</si>
  <si>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</si>
  <si>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</si>
  <si>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</si>
  <si>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</si>
  <si>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</si>
  <si>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</si>
  <si>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</si>
  <si>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</si>
  <si>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</si>
  <si>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</si>
  <si>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</si>
  <si>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</si>
  <si>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</si>
  <si>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</si>
  <si>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</si>
  <si>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</si>
  <si>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</si>
  <si>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</si>
  <si>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</si>
  <si>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</si>
  <si>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</si>
  <si>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</si>
  <si>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</si>
  <si>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</si>
  <si>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</si>
  <si>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</si>
  <si>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</si>
  <si>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</si>
  <si>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</si>
  <si>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</si>
  <si>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</si>
  <si>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</si>
  <si>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</si>
  <si>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</si>
  <si>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</si>
  <si>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</si>
  <si>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</si>
  <si>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</si>
  <si>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</si>
  <si>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</si>
  <si>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</si>
  <si>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</si>
  <si>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</si>
  <si>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</si>
  <si>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</si>
  <si>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</si>
  <si>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</si>
  <si>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</si>
  <si>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</si>
  <si>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</si>
  <si>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</si>
  <si>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</si>
  <si>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</si>
  <si>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</si>
  <si>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</si>
  <si>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</si>
  <si>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</si>
  <si>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</si>
  <si>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</si>
  <si>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</si>
  <si>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</si>
  <si>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</si>
  <si>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</si>
  <si>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</si>
  <si>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</si>
  <si>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</si>
  <si>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</si>
  <si>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</si>
  <si>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</si>
  <si>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</si>
  <si>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</si>
  <si>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</si>
  <si>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</si>
  <si>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</si>
  <si>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</si>
  <si>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</si>
  <si>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</si>
  <si>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</si>
  <si>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</si>
  <si>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</si>
  <si>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</si>
  <si>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</si>
  <si>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</si>
  <si>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</si>
  <si>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</si>
  <si>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</si>
  <si>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</si>
  <si>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</si>
  <si>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</si>
  <si>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</si>
  <si>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</si>
  <si>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</si>
  <si>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</si>
  <si>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</si>
  <si>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</si>
  <si>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</si>
  <si>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</si>
  <si>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</si>
  <si>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</si>
  <si>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</si>
  <si>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</si>
  <si>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</si>
  <si>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</si>
  <si>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</si>
  <si>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</si>
  <si>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</si>
  <si>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</si>
  <si>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</si>
  <si>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</si>
  <si>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</si>
  <si>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</si>
  <si>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</si>
  <si>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</si>
  <si>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</si>
  <si>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</si>
  <si>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</si>
  <si>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</si>
  <si>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</si>
  <si>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</si>
  <si>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</si>
  <si>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</si>
  <si>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</si>
  <si>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</si>
  <si>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</si>
  <si>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</si>
  <si>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</si>
  <si>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</si>
  <si>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</si>
  <si>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</si>
  <si>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</si>
  <si>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</si>
  <si>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</si>
  <si>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</si>
  <si>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</si>
  <si>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</si>
  <si>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</si>
  <si>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</si>
  <si>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</si>
  <si>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</si>
  <si>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</si>
  <si>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</si>
  <si>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</si>
  <si>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</si>
  <si>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</si>
  <si>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</si>
  <si>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</si>
  <si>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</si>
  <si>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</si>
  <si>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</si>
  <si>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</si>
  <si>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</si>
  <si>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</si>
  <si>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</si>
  <si>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</si>
  <si>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</si>
  <si>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</si>
  <si>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</si>
  <si>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</si>
  <si>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</si>
  <si>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</si>
  <si>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</si>
  <si>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</si>
  <si>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</si>
  <si>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</si>
  <si>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</si>
  <si>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</si>
  <si>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</si>
  <si>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</si>
  <si>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</si>
  <si>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</si>
  <si>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</si>
  <si>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</si>
  <si>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</si>
  <si>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</si>
  <si>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</si>
  <si>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</si>
  <si>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</si>
  <si>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</si>
  <si>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</si>
  <si>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</si>
  <si>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</si>
  <si>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</si>
  <si>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</si>
  <si>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</si>
  <si>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</si>
  <si>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</si>
  <si>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</si>
  <si>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</si>
  <si>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</si>
  <si>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</si>
  <si>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</si>
  <si>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</si>
  <si>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</si>
  <si>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</si>
  <si>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</si>
  <si>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</si>
  <si>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</si>
  <si>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</si>
  <si>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</si>
  <si>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</si>
  <si>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</si>
  <si>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</si>
  <si>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</si>
  <si>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</si>
  <si>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</si>
  <si>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</si>
  <si>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</si>
  <si>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</si>
  <si>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</si>
  <si>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</si>
  <si>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</si>
  <si>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</si>
  <si>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</si>
  <si>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</si>
  <si>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</si>
  <si>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</si>
  <si>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</si>
  <si>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</si>
  <si>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</si>
  <si>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</si>
  <si>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</si>
  <si>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</si>
  <si>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</si>
  <si>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</si>
  <si>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</si>
  <si>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</si>
  <si>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</si>
  <si>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</si>
  <si>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</si>
  <si>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</si>
  <si>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</si>
  <si>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</si>
  <si>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</si>
  <si>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</si>
  <si>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</si>
  <si>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</si>
  <si>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</si>
  <si>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</si>
  <si>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</si>
  <si>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</si>
  <si>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</si>
  <si>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</si>
  <si>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</si>
  <si>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</si>
  <si>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</si>
  <si>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</si>
  <si>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</si>
  <si>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</si>
  <si>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</si>
  <si>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</si>
  <si>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</si>
  <si>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</si>
  <si>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</si>
  <si>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</si>
  <si>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</si>
  <si>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</si>
  <si>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</si>
  <si>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</si>
  <si>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</si>
  <si>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</si>
  <si>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</si>
  <si>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</si>
  <si>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</si>
  <si>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</si>
  <si>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</si>
  <si>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</si>
  <si>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</si>
  <si>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</si>
  <si>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</si>
  <si>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</si>
  <si>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</si>
  <si>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</si>
  <si>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</si>
  <si>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</si>
  <si>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</si>
  <si>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</si>
  <si>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</si>
  <si>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</si>
  <si>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</si>
  <si>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</si>
  <si>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</si>
  <si>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</si>
  <si>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</si>
  <si>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</si>
  <si>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</si>
  <si>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</si>
  <si>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</si>
  <si>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</si>
  <si>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</si>
  <si>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</si>
  <si>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</si>
  <si>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</si>
  <si>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</si>
  <si>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</si>
  <si>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</si>
  <si>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</si>
  <si>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</si>
  <si>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</si>
  <si>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</si>
  <si>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</si>
  <si>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</si>
  <si>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</si>
  <si>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</si>
  <si>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</si>
  <si>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</si>
  <si>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</si>
  <si>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</si>
  <si>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</si>
  <si>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</si>
  <si>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</si>
  <si>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</si>
  <si>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</si>
  <si>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</si>
  <si>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</si>
  <si>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</si>
  <si>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</si>
  <si>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</si>
  <si>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</si>
  <si>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</si>
  <si>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</si>
  <si>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</si>
  <si>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</si>
  <si>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</si>
  <si>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</si>
  <si>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</si>
  <si>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</si>
  <si>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</si>
  <si>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</si>
  <si>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</si>
  <si>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</si>
  <si>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</si>
  <si>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</si>
  <si>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</si>
  <si>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</si>
  <si>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</si>
  <si>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</si>
  <si>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</si>
  <si>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</si>
  <si>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</si>
  <si>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</si>
  <si>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</si>
  <si>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</si>
  <si>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</si>
  <si>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</si>
  <si>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</si>
  <si>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</si>
  <si>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</si>
  <si>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</si>
  <si>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</si>
  <si>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</si>
  <si>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</si>
  <si>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</si>
  <si>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</si>
  <si>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</si>
  <si>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</si>
  <si>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</si>
  <si>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</si>
  <si>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</si>
  <si>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</si>
  <si>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</si>
  <si>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</si>
  <si>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</si>
  <si>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</si>
  <si>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</si>
  <si>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</si>
  <si>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</si>
  <si>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</si>
  <si>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</si>
  <si>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</si>
  <si>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</si>
  <si>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</si>
  <si>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</si>
  <si>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</si>
  <si>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</si>
  <si>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</si>
  <si>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</si>
  <si>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</si>
  <si>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</si>
  <si>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</si>
  <si>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</si>
  <si>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</si>
  <si>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</si>
  <si>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</si>
  <si>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</si>
  <si>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</si>
  <si>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</si>
  <si>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</si>
  <si>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</si>
  <si>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</si>
  <si>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</si>
  <si>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</si>
  <si>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</si>
  <si>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</si>
  <si>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</si>
  <si>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</si>
  <si>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</si>
  <si>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</si>
  <si>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</si>
  <si>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</si>
  <si>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</si>
  <si>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</si>
  <si>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</si>
  <si>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</si>
  <si>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</si>
  <si>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</si>
  <si>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</si>
  <si>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</si>
  <si>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</si>
  <si>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</si>
  <si>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</si>
  <si>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</si>
  <si>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</si>
  <si>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</si>
  <si>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</si>
  <si>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</si>
  <si>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</si>
  <si>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</si>
  <si>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</si>
  <si>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</si>
  <si>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</si>
  <si>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</si>
  <si>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</si>
  <si>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</si>
  <si>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</si>
  <si>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</si>
  <si>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</si>
  <si>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</si>
  <si>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</si>
  <si>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</si>
  <si>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</si>
  <si>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</si>
  <si>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</si>
  <si>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</si>
  <si>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</si>
  <si>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</si>
  <si>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</si>
  <si>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</si>
  <si>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</si>
  <si>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</si>
  <si>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</si>
  <si>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</si>
  <si>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</si>
  <si>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</si>
  <si>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</si>
  <si>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</si>
  <si>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</si>
  <si>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</si>
  <si>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</si>
  <si>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</si>
  <si>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</si>
  <si>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</si>
  <si>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</si>
  <si>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</si>
  <si>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</si>
  <si>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</si>
  <si>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</si>
  <si>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</si>
  <si>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</si>
  <si>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</si>
  <si>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</si>
  <si>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</si>
  <si>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</si>
  <si>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</si>
  <si>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</si>
  <si>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</si>
  <si>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</si>
  <si>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</si>
  <si>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</si>
  <si>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</si>
  <si>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</si>
  <si>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</si>
  <si>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</si>
  <si>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</si>
  <si>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</si>
  <si>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</si>
  <si>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</si>
  <si>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</si>
  <si>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</si>
  <si>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</si>
  <si>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</si>
  <si>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</si>
  <si>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</si>
  <si>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</si>
  <si>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</si>
  <si>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</si>
  <si>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</si>
  <si>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</si>
  <si>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</si>
  <si>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</si>
  <si>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</si>
  <si>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</si>
  <si>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</si>
  <si>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</si>
  <si>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</si>
  <si>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</si>
  <si>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</si>
  <si>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</si>
  <si>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</si>
  <si>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</si>
  <si>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</si>
  <si>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</si>
  <si>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</si>
  <si>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</si>
  <si>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</si>
  <si>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</si>
  <si>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</si>
  <si>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</si>
  <si>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</si>
  <si>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</si>
  <si>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</si>
  <si>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</si>
  <si>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</si>
  <si>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</si>
  <si>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</si>
  <si>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</si>
  <si>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</si>
  <si>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</si>
  <si>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</si>
  <si>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</si>
  <si>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</si>
  <si>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</si>
  <si>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</si>
  <si>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</si>
  <si>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</si>
  <si>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</si>
  <si>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</si>
  <si>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</si>
  <si>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</si>
  <si>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</si>
  <si>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</si>
  <si>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</si>
  <si>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</si>
  <si>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</si>
  <si>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</si>
  <si>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</si>
  <si>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</si>
  <si>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</si>
  <si>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</si>
  <si>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</si>
  <si>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</si>
  <si>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</si>
  <si>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</si>
  <si>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</si>
  <si>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</si>
  <si>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</si>
  <si>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</si>
  <si>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</si>
  <si>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</si>
  <si>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</si>
  <si>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</si>
  <si>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</si>
  <si>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</si>
  <si>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</si>
  <si>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</si>
  <si>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</si>
  <si>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</si>
  <si>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</si>
  <si>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</si>
  <si>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</si>
  <si>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</si>
  <si>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</si>
  <si>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</si>
  <si>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</si>
  <si>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</si>
  <si>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</si>
  <si>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</si>
  <si>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</si>
  <si>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</si>
  <si>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</si>
  <si>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</si>
  <si>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</si>
  <si>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</si>
  <si>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</si>
  <si>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</si>
  <si>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</si>
  <si>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</si>
  <si>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</si>
  <si>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</si>
  <si>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</si>
  <si>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</si>
  <si>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</si>
  <si>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</si>
  <si>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</si>
  <si>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</si>
  <si>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</si>
  <si>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</si>
  <si>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</si>
  <si>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</si>
  <si>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</si>
  <si>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</si>
  <si>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</si>
  <si>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</si>
  <si>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</si>
  <si>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</si>
  <si>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</si>
  <si>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</si>
  <si>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</si>
  <si>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</si>
  <si>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</si>
  <si>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</si>
  <si>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</si>
  <si>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</si>
  <si>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</si>
  <si>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</si>
  <si>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</si>
  <si>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</si>
  <si>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</si>
  <si>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</si>
  <si>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</si>
  <si>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</si>
  <si>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</si>
  <si>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</si>
  <si>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</si>
  <si>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</si>
  <si>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</si>
  <si>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</si>
  <si>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</si>
  <si>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</si>
  <si>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</si>
  <si>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</si>
  <si>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</si>
  <si>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</si>
  <si>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</si>
  <si>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</si>
  <si>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</si>
  <si>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</si>
  <si>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</si>
  <si>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</si>
  <si>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</si>
  <si>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</si>
  <si>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</si>
  <si>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</si>
  <si>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</si>
  <si>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</si>
  <si>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</si>
  <si>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</si>
  <si>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</si>
  <si>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</si>
  <si>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</si>
  <si>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</si>
  <si>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</si>
  <si>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</si>
  <si>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</si>
  <si>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</si>
  <si>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</si>
  <si>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</si>
  <si>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</si>
  <si>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</si>
  <si>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</si>
  <si>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</si>
  <si>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</si>
  <si>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</si>
  <si>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</si>
  <si>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</si>
  <si>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</si>
  <si>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</si>
  <si>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</si>
  <si>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</si>
  <si>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</si>
  <si>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</si>
  <si>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</si>
  <si>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</si>
  <si>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</si>
  <si>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</si>
  <si>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</si>
  <si>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</si>
  <si>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</si>
  <si>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</si>
  <si>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</si>
  <si>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</si>
  <si>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</si>
  <si>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</si>
  <si>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</si>
  <si>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</si>
  <si>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</si>
  <si>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</si>
  <si>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</si>
  <si>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</si>
  <si>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</si>
  <si>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</si>
  <si>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</si>
  <si>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</si>
  <si>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</si>
  <si>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</si>
  <si>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</si>
  <si>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</si>
  <si>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</si>
  <si>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</si>
  <si>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</si>
  <si>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</si>
  <si>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</si>
  <si>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</si>
  <si>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</si>
  <si>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</si>
  <si>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</si>
  <si>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</si>
  <si>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</si>
  <si>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</si>
  <si>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</si>
  <si>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</si>
  <si>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</si>
  <si>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</si>
  <si>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</si>
  <si>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</si>
  <si>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</si>
  <si>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</si>
  <si>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</si>
  <si>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</si>
  <si>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</si>
  <si>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</si>
  <si>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</si>
  <si>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</si>
  <si>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</si>
  <si>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</si>
  <si>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</si>
  <si>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</si>
  <si>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</si>
  <si>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</si>
  <si>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</si>
  <si>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</si>
  <si>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</si>
  <si>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</si>
  <si>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</si>
  <si>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</si>
  <si>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</si>
  <si>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</si>
  <si>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</si>
  <si>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</si>
  <si>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</si>
  <si>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</si>
  <si>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</si>
  <si>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</si>
  <si>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</si>
  <si>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</si>
  <si>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</si>
  <si>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</si>
  <si>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</si>
  <si>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</si>
  <si>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</si>
  <si>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</si>
  <si>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</si>
  <si>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</si>
  <si>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</si>
  <si>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</si>
  <si>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</si>
  <si>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</si>
  <si>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</si>
  <si>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</si>
  <si>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</si>
  <si>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</si>
  <si>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</si>
  <si>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</si>
  <si>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</si>
  <si>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</si>
  <si>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</si>
  <si>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</si>
  <si>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</si>
  <si>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</si>
  <si>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</si>
  <si>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</si>
  <si>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</si>
  <si>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</si>
  <si>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</si>
  <si>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</si>
  <si>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</si>
  <si>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</si>
  <si>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</si>
  <si>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</si>
  <si>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</si>
  <si>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</si>
  <si>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</si>
  <si>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</si>
  <si>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</si>
  <si>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</si>
  <si>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</si>
  <si>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</si>
  <si>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</si>
  <si>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</si>
  <si>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</si>
  <si>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</si>
  <si>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</si>
  <si>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</si>
  <si>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</si>
  <si>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</si>
  <si>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</si>
  <si>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</si>
  <si>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</si>
  <si>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</si>
  <si>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</si>
  <si>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</si>
  <si>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</si>
  <si>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</si>
  <si>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</si>
  <si>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</si>
  <si>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</si>
  <si>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</si>
  <si>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</si>
  <si>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</si>
  <si>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</si>
  <si>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</si>
  <si>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</si>
  <si>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</si>
  <si>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</si>
  <si>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</si>
  <si>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</si>
  <si>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</si>
  <si>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</si>
  <si>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</si>
  <si>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</si>
  <si>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</si>
  <si>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</si>
  <si>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</si>
  <si>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</si>
  <si>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</si>
  <si>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</si>
  <si>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</si>
  <si>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</si>
  <si>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</si>
  <si>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</si>
  <si>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</si>
  <si>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</si>
  <si>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</si>
  <si>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</si>
  <si>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</si>
  <si>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</si>
  <si>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</si>
  <si>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</si>
  <si>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</si>
  <si>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</si>
  <si>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</si>
  <si>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</si>
  <si>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</si>
  <si>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</si>
  <si>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</si>
  <si>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</si>
  <si>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</si>
  <si>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</si>
  <si>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</si>
  <si>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</si>
  <si>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</si>
  <si>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</si>
  <si>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</si>
  <si>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</si>
  <si>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</si>
  <si>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</si>
  <si>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</si>
  <si>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</si>
  <si>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</si>
  <si>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</si>
  <si>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</si>
  <si>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</si>
  <si>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</si>
  <si>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</si>
  <si>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</si>
  <si>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</si>
  <si>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</si>
  <si>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</si>
  <si>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</si>
  <si>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</si>
  <si>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</si>
  <si>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</si>
  <si>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</si>
  <si>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</si>
  <si>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</si>
  <si>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</si>
  <si>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</si>
  <si>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</si>
  <si>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</si>
  <si>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</si>
  <si>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</si>
  <si>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</si>
  <si>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</si>
  <si>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</si>
  <si>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</si>
  <si>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</si>
  <si>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</si>
  <si>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</si>
  <si>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</si>
  <si>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</si>
  <si>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</si>
  <si>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</si>
  <si>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</si>
  <si>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</si>
  <si>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</si>
  <si>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</si>
  <si>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</si>
  <si>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</si>
  <si>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</si>
  <si>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</si>
  <si>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</si>
  <si>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</si>
  <si>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</si>
  <si>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</si>
  <si>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</si>
  <si>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</si>
  <si>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</si>
  <si>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</si>
  <si>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</si>
  <si>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</si>
  <si>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</si>
  <si>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</si>
  <si>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</si>
  <si>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</si>
  <si>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</si>
  <si>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</si>
  <si>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</si>
  <si>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</si>
  <si>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</si>
  <si>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</si>
  <si>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</si>
  <si>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</si>
  <si>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</si>
  <si>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</si>
  <si>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</si>
  <si>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</si>
  <si>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</si>
  <si>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</si>
  <si>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</si>
  <si>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</si>
  <si>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</si>
  <si>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</si>
  <si>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</si>
  <si>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</si>
  <si>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</si>
  <si>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</si>
  <si>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</si>
  <si>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</si>
  <si>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</si>
  <si>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</si>
  <si>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</si>
  <si>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</si>
  <si>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</si>
  <si>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</si>
  <si>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</si>
  <si>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</si>
  <si>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</si>
  <si>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</si>
  <si>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</si>
  <si>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</si>
  <si>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</si>
  <si>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</si>
  <si>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</si>
  <si>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</si>
  <si>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</si>
  <si>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</si>
  <si>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</si>
  <si>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</si>
  <si>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</si>
  <si>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</si>
  <si>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</si>
  <si>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</si>
  <si>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</si>
  <si>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</si>
  <si>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</si>
  <si>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</si>
  <si>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</si>
  <si>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</si>
  <si>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</si>
  <si>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</si>
  <si>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</si>
  <si>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</si>
  <si>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</si>
  <si>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</si>
  <si>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</si>
  <si>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</si>
  <si>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</si>
  <si>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</si>
  <si>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</si>
  <si>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</si>
  <si>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</si>
  <si>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</si>
  <si>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</si>
  <si>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</si>
  <si>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</si>
  <si>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</si>
  <si>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</si>
  <si>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</si>
  <si>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</si>
  <si>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</si>
  <si>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</si>
  <si>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</si>
  <si>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</si>
  <si>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</si>
  <si>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</si>
  <si>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</si>
  <si>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</si>
  <si>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</si>
  <si>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</si>
  <si>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</si>
  <si>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</si>
  <si>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</si>
  <si>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</si>
  <si>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</si>
  <si>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</si>
  <si>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</si>
  <si>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</si>
  <si>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</si>
  <si>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</si>
  <si>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</si>
  <si>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</si>
  <si>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</si>
  <si>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</si>
  <si>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</si>
  <si>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</si>
  <si>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</si>
  <si>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</si>
  <si>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</si>
  <si>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</si>
  <si>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</si>
  <si>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</si>
  <si>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</si>
  <si>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</si>
  <si>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</si>
  <si>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</si>
  <si>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</si>
  <si>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</si>
  <si>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</si>
  <si>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</si>
  <si>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</si>
  <si>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</si>
  <si>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</si>
  <si>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</si>
  <si>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</si>
  <si>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</si>
  <si>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</si>
  <si>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</si>
  <si>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</si>
  <si>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</si>
  <si>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</si>
  <si>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</si>
  <si>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</si>
  <si>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</si>
  <si>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</si>
  <si>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</si>
  <si>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</si>
  <si>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</si>
  <si>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</si>
  <si>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</si>
  <si>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</si>
  <si>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</si>
  <si>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</si>
  <si>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</si>
  <si>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</si>
  <si>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</si>
  <si>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</si>
  <si>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</si>
  <si>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</si>
  <si>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</si>
  <si>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</si>
  <si>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</si>
  <si>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</si>
  <si>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</si>
  <si>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</si>
  <si>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</si>
  <si>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</si>
  <si>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</si>
  <si>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</si>
  <si>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</si>
  <si>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</si>
  <si>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</si>
  <si>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</si>
  <si>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</si>
  <si>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</si>
  <si>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</si>
  <si>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</si>
  <si>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</si>
  <si>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</si>
  <si>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</si>
  <si>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</si>
  <si>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</si>
  <si>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</si>
  <si>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</si>
  <si>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</si>
  <si>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</si>
  <si>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</si>
  <si>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</si>
  <si>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</si>
  <si>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</si>
  <si>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</si>
  <si>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</si>
  <si>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</si>
  <si>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</si>
  <si>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</si>
  <si>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</si>
  <si>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</si>
  <si>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</si>
  <si>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</si>
  <si>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</si>
  <si>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</si>
  <si>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</si>
  <si>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</si>
  <si>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</si>
  <si>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</si>
  <si>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</si>
  <si>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</si>
  <si>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</si>
  <si>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</si>
  <si>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</si>
  <si>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</si>
  <si>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</si>
  <si>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</si>
  <si>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</si>
  <si>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</si>
  <si>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</si>
  <si>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</si>
  <si>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</si>
  <si>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</si>
  <si>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</si>
  <si>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</si>
  <si>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</si>
  <si>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</si>
  <si>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</si>
  <si>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</si>
  <si>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</si>
  <si>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</si>
  <si>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</si>
  <si>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</si>
  <si>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</si>
  <si>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</si>
  <si>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</si>
  <si>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</si>
  <si>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</si>
  <si>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</si>
  <si>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</si>
  <si>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</si>
  <si>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</si>
  <si>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</si>
  <si>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</si>
  <si>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</si>
  <si>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</si>
  <si>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</si>
  <si>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</si>
  <si>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</si>
  <si>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</si>
  <si>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</si>
  <si>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</si>
  <si>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</si>
  <si>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</si>
  <si>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</si>
  <si>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</si>
  <si>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</si>
  <si>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</si>
  <si>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</si>
  <si>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</si>
  <si>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</si>
  <si>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</si>
  <si>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</si>
  <si>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</si>
  <si>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</si>
  <si>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</si>
  <si>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</si>
  <si>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</si>
  <si>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</si>
  <si>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</si>
  <si>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</si>
  <si>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</si>
  <si>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</si>
  <si>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</si>
  <si>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</si>
  <si>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</si>
  <si>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</si>
  <si>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</si>
  <si>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</si>
  <si>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</si>
  <si>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</si>
  <si>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</si>
  <si>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</si>
  <si>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</si>
  <si>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</si>
  <si>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</si>
  <si>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</si>
  <si>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</si>
  <si>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</si>
  <si>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</si>
  <si>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</si>
  <si>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</si>
  <si>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</si>
  <si>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</si>
  <si>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</si>
  <si>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</si>
  <si>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</si>
  <si>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</si>
  <si>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</si>
  <si>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</si>
  <si>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</si>
  <si>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</si>
  <si>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</si>
  <si>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</si>
  <si>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</si>
  <si>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</si>
  <si>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</si>
  <si>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</si>
  <si>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</si>
  <si>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</si>
  <si>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</si>
  <si>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</si>
  <si>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</si>
  <si>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</si>
  <si>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</si>
  <si>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</si>
  <si>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</si>
  <si>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</si>
  <si>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</si>
  <si>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</si>
  <si>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</si>
  <si>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</si>
  <si>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</si>
  <si>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</si>
  <si>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</si>
  <si>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</si>
  <si>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</si>
  <si>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</si>
  <si>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</si>
  <si>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</si>
  <si>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</si>
  <si>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</si>
  <si>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</si>
  <si>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</si>
  <si>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</si>
  <si>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</si>
  <si>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</si>
  <si>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</si>
  <si>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</si>
  <si>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</si>
  <si>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</si>
  <si>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</si>
  <si>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</si>
  <si>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</si>
  <si>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</si>
  <si>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</si>
  <si>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</si>
  <si>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</si>
  <si>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</si>
  <si>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</si>
  <si>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</si>
  <si>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</si>
  <si>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</si>
  <si>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</si>
  <si>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</si>
  <si>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</si>
  <si>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</si>
  <si>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</si>
  <si>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</si>
  <si>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</si>
  <si>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</si>
  <si>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</si>
  <si>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</si>
  <si>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</si>
  <si>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</si>
  <si>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</si>
  <si>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</si>
  <si>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</si>
  <si>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</si>
  <si>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</si>
  <si>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</si>
  <si>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</si>
  <si>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</si>
  <si>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</si>
  <si>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</si>
  <si>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</si>
  <si>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</si>
  <si>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</si>
  <si>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</si>
  <si>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</si>
  <si>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</si>
  <si>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</si>
  <si>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</si>
  <si>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</si>
  <si>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</si>
  <si>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</si>
  <si>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</si>
  <si>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</si>
  <si>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</si>
  <si>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</si>
  <si>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</si>
  <si>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</si>
  <si>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</si>
  <si>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</si>
  <si>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</si>
  <si>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</si>
  <si>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</si>
  <si>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</si>
  <si>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</si>
  <si>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</si>
  <si>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</si>
  <si>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</si>
  <si>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</si>
  <si>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</si>
  <si>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</si>
  <si>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</si>
  <si>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</si>
  <si>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</si>
  <si>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</si>
  <si>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</si>
  <si>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</si>
  <si>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</si>
  <si>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</si>
  <si>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</si>
  <si>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</si>
  <si>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</si>
  <si>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</si>
  <si>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</si>
  <si>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</si>
  <si>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</si>
  <si>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</si>
  <si>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</si>
  <si>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</si>
  <si>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</si>
  <si>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</si>
  <si>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</si>
  <si>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</si>
  <si>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</si>
  <si>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</si>
  <si>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</si>
  <si>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</si>
  <si>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</si>
  <si>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</si>
  <si>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</si>
  <si>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</si>
  <si>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</si>
  <si>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</si>
  <si>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</si>
  <si>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</si>
  <si>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</si>
  <si>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</si>
  <si>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</si>
  <si>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</si>
  <si>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</si>
  <si>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</si>
  <si>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</si>
  <si>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</si>
  <si>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</si>
  <si>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</si>
  <si>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</si>
  <si>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</si>
  <si>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</si>
  <si>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</si>
  <si>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</si>
  <si>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</si>
  <si>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</si>
  <si>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</si>
  <si>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</si>
  <si>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</si>
  <si>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</si>
  <si>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</si>
  <si>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</si>
  <si>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</si>
  <si>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</si>
  <si>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</si>
  <si>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</si>
  <si>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</si>
  <si>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</si>
  <si>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</si>
  <si>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</si>
  <si>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</si>
  <si>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</si>
  <si>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</si>
  <si>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</si>
  <si>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</si>
  <si>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</si>
  <si>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</si>
  <si>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</si>
  <si>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</si>
  <si>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</si>
  <si>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</si>
  <si>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</si>
  <si>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</si>
  <si>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</si>
  <si>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</si>
  <si>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</si>
  <si>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</si>
  <si>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</si>
  <si>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</si>
  <si>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</si>
  <si>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</si>
  <si>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</si>
  <si>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</si>
  <si>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</si>
  <si>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</si>
  <si>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</si>
  <si>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</si>
  <si>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</si>
  <si>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</si>
  <si>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</si>
  <si>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</si>
  <si>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</si>
  <si>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</si>
  <si>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</si>
  <si>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</si>
  <si>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</si>
  <si>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</si>
  <si>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</si>
  <si>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</si>
  <si>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</si>
  <si>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</si>
  <si>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</si>
  <si>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</si>
  <si>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</si>
  <si>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</si>
  <si>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</si>
  <si>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</si>
  <si>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</si>
  <si>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</si>
  <si>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</si>
  <si>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</si>
  <si>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</si>
  <si>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</si>
  <si>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</si>
  <si>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</si>
  <si>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</si>
  <si>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</si>
  <si>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</si>
  <si>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</si>
  <si>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</si>
  <si>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</si>
  <si>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</si>
  <si>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</si>
  <si>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</si>
  <si>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</si>
  <si>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</si>
  <si>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</si>
  <si>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</si>
  <si>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</si>
  <si>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</si>
  <si>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</si>
  <si>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</si>
  <si>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</si>
  <si>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</si>
  <si>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</si>
  <si>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</si>
  <si>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</si>
  <si>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</si>
  <si>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</si>
  <si>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</si>
  <si>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</si>
  <si>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</si>
  <si>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</si>
  <si>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</si>
  <si>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</si>
  <si>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</si>
  <si>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</si>
  <si>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</si>
  <si>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</si>
  <si>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</si>
  <si>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</si>
  <si>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</si>
  <si>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</si>
  <si>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</si>
  <si>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</si>
  <si>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</si>
  <si>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</si>
  <si>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</si>
  <si>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</si>
  <si>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</si>
  <si>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</si>
  <si>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</si>
  <si>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</si>
  <si>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</si>
  <si>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</si>
  <si>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</si>
  <si>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</si>
  <si>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</si>
  <si>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</si>
  <si>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</si>
  <si>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</si>
  <si>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</si>
  <si>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</si>
  <si>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</si>
  <si>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</si>
  <si>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</si>
  <si>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</si>
  <si>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</si>
  <si>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</si>
  <si>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</si>
  <si>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</si>
  <si>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</si>
  <si>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</si>
  <si>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</si>
  <si>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</si>
  <si>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</si>
  <si>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</si>
  <si>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</si>
  <si>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</si>
  <si>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</si>
  <si>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</si>
  <si>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</si>
  <si>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</si>
  <si>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</si>
  <si>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</si>
  <si>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</si>
  <si>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</si>
  <si>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</si>
  <si>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</si>
  <si>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</si>
  <si>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</si>
  <si>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</si>
  <si>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</si>
  <si>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</si>
  <si>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</si>
  <si>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</si>
  <si>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</si>
  <si>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</si>
  <si>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</si>
  <si>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</si>
  <si>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</si>
  <si>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</si>
  <si>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</si>
  <si>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</si>
  <si>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</si>
  <si>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</si>
  <si>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</si>
  <si>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</si>
  <si>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</si>
  <si>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</si>
  <si>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</si>
  <si>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</si>
  <si>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</si>
  <si>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</si>
  <si>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</si>
  <si>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</si>
  <si>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</si>
  <si>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</si>
  <si>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</si>
  <si>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</si>
  <si>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</si>
  <si>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</si>
  <si>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</si>
  <si>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</si>
  <si>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</si>
  <si>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</si>
  <si>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</si>
  <si>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</si>
  <si>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</si>
  <si>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</si>
  <si>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</si>
  <si>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</si>
  <si>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</si>
  <si>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</si>
  <si>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</si>
  <si>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</si>
  <si>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</si>
  <si>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</si>
  <si>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</si>
  <si>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</si>
  <si>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</si>
  <si>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</si>
  <si>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</si>
  <si>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</si>
  <si>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</si>
  <si>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</si>
  <si>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</si>
  <si>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</si>
  <si>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</si>
  <si>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</si>
  <si>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</si>
  <si>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</si>
  <si>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</si>
  <si>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</si>
  <si>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</si>
  <si>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</si>
  <si>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</si>
  <si>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</si>
  <si>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</si>
  <si>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</si>
  <si>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</si>
  <si>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</si>
  <si>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</si>
  <si>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</si>
  <si>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</si>
  <si>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</si>
  <si>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</si>
  <si>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</si>
  <si>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</si>
  <si>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</si>
  <si>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</si>
  <si>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</si>
  <si>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</si>
  <si>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</si>
  <si>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</si>
  <si>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</si>
  <si>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</si>
  <si>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</si>
  <si>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</si>
  <si>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</si>
  <si>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</si>
  <si>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</si>
  <si>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</si>
  <si>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</si>
  <si>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</si>
  <si>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</si>
  <si>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</si>
  <si>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</si>
  <si>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</si>
  <si>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</si>
  <si>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</si>
  <si>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</si>
  <si>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</si>
  <si>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</si>
  <si>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</si>
  <si>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</si>
  <si>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</si>
  <si>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</si>
  <si>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</si>
  <si>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</si>
  <si>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</si>
  <si>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</si>
  <si>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</si>
  <si>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</si>
  <si>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</si>
  <si>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</si>
  <si>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</si>
  <si>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</si>
  <si>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</si>
  <si>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</si>
  <si>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</si>
  <si>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</si>
  <si>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</si>
  <si>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</si>
  <si>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</si>
  <si>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</si>
  <si>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</si>
  <si>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</si>
  <si>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</si>
  <si>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</si>
  <si>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</si>
  <si>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</si>
  <si>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</si>
  <si>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</si>
  <si>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</si>
  <si>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</si>
  <si>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</si>
  <si>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</si>
  <si>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</si>
  <si>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</si>
  <si>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</si>
  <si>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</si>
  <si>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</si>
  <si>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</si>
  <si>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</si>
  <si>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</si>
  <si>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</si>
  <si>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</si>
  <si>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</si>
  <si>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</si>
  <si>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</si>
  <si>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</si>
  <si>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</si>
  <si>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</si>
  <si>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</si>
  <si>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</si>
  <si>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</si>
  <si>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</si>
  <si>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</si>
  <si>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</si>
  <si>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</si>
  <si>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</si>
  <si>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</si>
  <si>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</si>
  <si>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</si>
  <si>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</si>
  <si>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</si>
  <si>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</si>
  <si>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</si>
  <si>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</si>
  <si>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</si>
  <si>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</si>
  <si>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</si>
  <si>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</si>
  <si>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</si>
  <si>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</si>
  <si>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</si>
  <si>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</si>
  <si>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</si>
  <si>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</si>
  <si>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</si>
  <si>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</si>
  <si>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</si>
  <si>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</si>
  <si>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</si>
  <si>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</si>
  <si>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</si>
  <si>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</si>
  <si>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</si>
  <si>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</si>
  <si>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</si>
  <si>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</si>
  <si>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</si>
  <si>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</si>
  <si>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</si>
  <si>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</si>
  <si>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</si>
  <si>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</si>
  <si>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</si>
  <si>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</si>
  <si>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</si>
  <si>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</si>
  <si>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</si>
  <si>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</si>
  <si>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</si>
  <si>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</si>
  <si>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</si>
  <si>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</si>
  <si>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</si>
  <si>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</si>
  <si>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</si>
  <si>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</si>
  <si>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</si>
  <si>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</si>
  <si>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</si>
  <si>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</si>
  <si>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</si>
  <si>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</si>
  <si>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</si>
  <si>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</si>
  <si>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</si>
  <si>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</si>
  <si>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</si>
  <si>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</si>
  <si>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</si>
  <si>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</si>
  <si>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</si>
  <si>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</si>
  <si>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</si>
  <si>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</si>
  <si>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</si>
  <si>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</si>
  <si>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</si>
  <si>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</si>
  <si>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</si>
  <si>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</si>
  <si>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</si>
  <si>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</si>
  <si>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</si>
  <si>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</si>
  <si>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</si>
  <si>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</si>
  <si>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</si>
  <si>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</si>
  <si>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</si>
  <si>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</si>
  <si>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</si>
  <si>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</si>
  <si>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</si>
  <si>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</si>
  <si>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</si>
  <si>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</si>
  <si>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</si>
  <si>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</si>
  <si>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</si>
  <si>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</si>
  <si>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</si>
  <si>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</si>
  <si>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</si>
  <si>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</si>
  <si>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</si>
  <si>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</si>
  <si>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</si>
  <si>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</si>
  <si>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</si>
  <si>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</si>
  <si>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</si>
  <si>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</si>
  <si>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</si>
  <si>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</si>
  <si>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</si>
  <si>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</si>
  <si>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</si>
  <si>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</si>
  <si>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</si>
  <si>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</si>
  <si>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</si>
  <si>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</si>
  <si>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</si>
  <si>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</si>
  <si>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</si>
  <si>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</si>
  <si>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</si>
  <si>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</si>
  <si>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</si>
  <si>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</si>
  <si>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</si>
  <si>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</si>
  <si>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</si>
  <si>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</si>
  <si>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</si>
  <si>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</si>
  <si>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</si>
  <si>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</si>
  <si>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</si>
  <si>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</si>
  <si>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</si>
  <si>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</si>
  <si>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</si>
  <si>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</si>
  <si>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</si>
  <si>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</si>
  <si>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</si>
  <si>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</si>
  <si>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</si>
  <si>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</si>
  <si>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</si>
  <si>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</si>
  <si>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</si>
  <si>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</si>
  <si>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</si>
  <si>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</si>
  <si>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</si>
  <si>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</si>
  <si>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</si>
  <si>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</si>
  <si>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</si>
  <si>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</si>
  <si>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</si>
  <si>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</si>
  <si>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</si>
  <si>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</si>
  <si>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</si>
  <si>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</si>
  <si>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</si>
  <si>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</si>
  <si>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</si>
  <si>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</si>
  <si>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</si>
  <si>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</si>
  <si>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</si>
  <si>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</si>
  <si>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</si>
  <si>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</si>
  <si>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</si>
  <si>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</si>
  <si>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</si>
  <si>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</si>
  <si>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</si>
  <si>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</si>
  <si>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</si>
  <si>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</si>
  <si>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</si>
  <si>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</si>
  <si>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</si>
  <si>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</si>
  <si>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</si>
  <si>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</si>
  <si>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</si>
  <si>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</si>
  <si>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</si>
  <si>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</si>
  <si>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</si>
  <si>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</si>
  <si>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</si>
  <si>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</si>
  <si>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</si>
  <si>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</si>
  <si>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</si>
  <si>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</si>
  <si>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</si>
  <si>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</si>
  <si>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</si>
  <si>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</si>
  <si>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</si>
  <si>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</si>
  <si>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</si>
  <si>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</si>
  <si>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</si>
  <si>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</si>
  <si>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</si>
  <si>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</si>
  <si>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</si>
  <si>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</si>
  <si>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</si>
  <si>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</si>
  <si>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</si>
  <si>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</si>
  <si>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</si>
  <si>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</si>
  <si>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</si>
  <si>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</si>
  <si>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</si>
  <si>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</si>
  <si>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</si>
  <si>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</si>
  <si>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</si>
  <si>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</si>
  <si>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</si>
  <si>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</si>
  <si>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</si>
  <si>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</si>
  <si>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</si>
  <si>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</si>
  <si>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</si>
  <si>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</si>
  <si>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</si>
  <si>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</si>
  <si>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</si>
  <si>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</si>
  <si>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</si>
  <si>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</si>
  <si>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</si>
  <si>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</si>
  <si>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</si>
  <si>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</si>
  <si>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</si>
  <si>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</si>
  <si>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</si>
  <si>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</si>
  <si>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</si>
  <si>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</si>
  <si>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</si>
  <si>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</si>
  <si>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</si>
  <si>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</si>
  <si>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</si>
  <si>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</si>
  <si>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</si>
  <si>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</si>
  <si>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</si>
  <si>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</si>
  <si>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</si>
  <si>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</si>
  <si>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</si>
  <si>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</si>
  <si>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</si>
  <si>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</si>
  <si>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</si>
  <si>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</si>
  <si>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</si>
  <si>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</si>
  <si>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</si>
  <si>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</si>
  <si>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</si>
  <si>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</si>
  <si>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</si>
  <si>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</si>
  <si>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</si>
  <si>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</si>
  <si>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</si>
  <si>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</si>
  <si>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</si>
  <si>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</si>
  <si>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</si>
  <si>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</si>
  <si>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</si>
  <si>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</si>
  <si>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</si>
  <si>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</si>
  <si>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</si>
  <si>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</si>
  <si>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</si>
  <si>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</si>
  <si>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</si>
  <si>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</si>
  <si>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</si>
  <si>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</si>
  <si>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</si>
  <si>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</si>
  <si>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</si>
  <si>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</si>
  <si>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</si>
  <si>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</si>
  <si>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</si>
  <si>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</si>
  <si>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</si>
  <si>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</si>
  <si>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</si>
  <si>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</si>
  <si>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</si>
  <si>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</si>
  <si>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</si>
  <si>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</si>
  <si>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</si>
  <si>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</si>
  <si>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</si>
  <si>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</si>
  <si>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</si>
  <si>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</si>
  <si>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</si>
  <si>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</si>
  <si>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</si>
  <si>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</si>
  <si>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</si>
  <si>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</si>
  <si>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</si>
  <si>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</si>
  <si>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</si>
  <si>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</si>
  <si>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</si>
  <si>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</si>
  <si>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</si>
  <si>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</si>
  <si>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</si>
  <si>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</si>
  <si>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</si>
  <si>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</si>
  <si>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</si>
  <si>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</si>
  <si>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</si>
  <si>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</si>
  <si>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</si>
  <si>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</si>
  <si>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</si>
  <si>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</si>
  <si>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</si>
  <si>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</si>
  <si>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</si>
  <si>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</si>
  <si>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</si>
  <si>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</si>
  <si>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</si>
  <si>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</si>
  <si>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</si>
  <si>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</si>
  <si>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</si>
  <si>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</si>
  <si>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</si>
  <si>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</si>
  <si>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</si>
  <si>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</si>
  <si>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</si>
  <si>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</si>
  <si>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</si>
  <si>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</si>
  <si>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</si>
  <si>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</si>
  <si>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</si>
  <si>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</si>
  <si>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</si>
  <si>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</si>
  <si>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</si>
  <si>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</si>
  <si>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</si>
  <si>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</si>
  <si>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</si>
  <si>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</si>
  <si>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</si>
  <si>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</si>
  <si>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</si>
  <si>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</si>
  <si>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</si>
  <si>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</si>
  <si>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</si>
  <si>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</si>
  <si>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</si>
  <si>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</si>
  <si>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</si>
  <si>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</si>
  <si>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</si>
  <si>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</si>
  <si>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</si>
  <si>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</si>
  <si>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</si>
  <si>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</si>
  <si>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</si>
  <si>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</si>
  <si>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</si>
  <si>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</si>
  <si>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</si>
  <si>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</si>
  <si>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</si>
  <si>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</si>
  <si>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</si>
  <si>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</si>
  <si>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</si>
  <si>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</si>
  <si>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</si>
  <si>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</si>
  <si>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</si>
  <si>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</si>
  <si>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</si>
  <si>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</si>
  <si>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</si>
  <si>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</si>
  <si>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</si>
  <si>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</si>
  <si>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</si>
  <si>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</si>
  <si>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</si>
  <si>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</si>
  <si>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</si>
  <si>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</si>
  <si>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</si>
  <si>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</si>
  <si>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</si>
  <si>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</si>
  <si>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</si>
  <si>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</si>
  <si>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</si>
  <si>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</si>
  <si>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</si>
  <si>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</si>
  <si>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</si>
  <si>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</si>
  <si>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</si>
  <si>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</si>
  <si>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</si>
  <si>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</si>
  <si>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</si>
  <si>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</si>
  <si>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</si>
  <si>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</si>
  <si>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</si>
  <si>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</si>
  <si>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</si>
  <si>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</si>
  <si>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</si>
  <si>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</si>
  <si>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</si>
  <si>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</si>
  <si>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</si>
  <si>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</si>
  <si>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</si>
  <si>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</si>
  <si>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</si>
  <si>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</si>
  <si>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</si>
  <si>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</si>
  <si>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</si>
  <si>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</si>
  <si>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</si>
  <si>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</si>
  <si>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</si>
  <si>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</si>
  <si>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</si>
  <si>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</si>
  <si>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</si>
  <si>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</si>
  <si>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</si>
  <si>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</si>
  <si>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</si>
  <si>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</si>
  <si>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</si>
  <si>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</si>
  <si>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</si>
  <si>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</si>
  <si>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</si>
  <si>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</si>
  <si>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</si>
  <si>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</si>
  <si>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</si>
  <si>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</si>
  <si>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</si>
  <si>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</si>
  <si>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</si>
  <si>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</si>
  <si>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</si>
  <si>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</si>
  <si>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</si>
  <si>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</si>
  <si>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</si>
  <si>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</si>
  <si>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</si>
  <si>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</si>
  <si>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</si>
  <si>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</si>
  <si>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</si>
  <si>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</si>
  <si>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</si>
  <si>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</si>
  <si>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</si>
  <si>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</si>
  <si>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</si>
  <si>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</si>
  <si>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</si>
  <si>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</si>
  <si>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</si>
  <si>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</si>
  <si>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</si>
  <si>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</si>
  <si>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</si>
  <si>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</si>
  <si>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</si>
  <si>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</si>
  <si>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</si>
  <si>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</si>
  <si>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</si>
  <si>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</si>
  <si>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</si>
  <si>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</si>
  <si>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</si>
  <si>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</si>
  <si>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</si>
  <si>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</si>
  <si>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</si>
  <si>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</si>
  <si>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</si>
  <si>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</si>
  <si>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</si>
  <si>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</si>
  <si>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</si>
  <si>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</si>
  <si>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</si>
  <si>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</si>
  <si>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</si>
  <si>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</si>
  <si>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</si>
  <si>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</si>
  <si>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</si>
  <si>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</si>
  <si>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</si>
  <si>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</si>
  <si>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</si>
  <si>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</si>
  <si>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</si>
  <si>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</si>
  <si>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</si>
  <si>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</si>
  <si>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</si>
  <si>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</si>
  <si>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</si>
  <si>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</si>
  <si>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</si>
  <si>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</si>
  <si>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</si>
  <si>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</si>
  <si>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</si>
  <si>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</si>
  <si>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</si>
  <si>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</si>
  <si>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</si>
  <si>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</si>
  <si>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</si>
  <si>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</si>
  <si>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</si>
  <si>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</si>
  <si>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</si>
  <si>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</si>
  <si>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</si>
  <si>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</si>
  <si>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</si>
  <si>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</si>
  <si>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</si>
  <si>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</si>
  <si>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</si>
  <si>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</si>
  <si>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</si>
  <si>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</si>
  <si>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</si>
  <si>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</si>
  <si>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</si>
  <si>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</si>
  <si>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</si>
  <si>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</si>
  <si>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</si>
  <si>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</si>
  <si>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</si>
  <si>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</si>
  <si>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</si>
  <si>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</si>
  <si>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</si>
  <si>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</si>
  <si>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</si>
  <si>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</si>
  <si>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</si>
  <si>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</si>
  <si>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</si>
  <si>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</si>
  <si>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</si>
  <si>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</si>
  <si>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</si>
  <si>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</si>
  <si>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</si>
  <si>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</si>
  <si>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</si>
  <si>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</si>
  <si>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</si>
  <si>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</si>
  <si>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</si>
  <si>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</si>
  <si>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</si>
  <si>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</si>
  <si>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</si>
  <si>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</si>
  <si>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</si>
  <si>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</si>
  <si>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</si>
  <si>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</si>
  <si>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</si>
  <si>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</si>
  <si>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</si>
  <si>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</si>
  <si>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</si>
  <si>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</si>
  <si>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</si>
  <si>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</si>
  <si>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</si>
  <si>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</si>
  <si>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</si>
  <si>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</si>
  <si>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</si>
  <si>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</si>
  <si>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</si>
  <si>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</si>
  <si>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</si>
  <si>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</si>
  <si>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</si>
  <si>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</si>
  <si>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</si>
  <si>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</si>
  <si>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</si>
  <si>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</si>
  <si>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</si>
  <si>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</si>
  <si>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</si>
  <si>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</si>
  <si>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</si>
  <si>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</si>
  <si>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</si>
  <si>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</si>
  <si>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</si>
  <si>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</si>
  <si>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</si>
  <si>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</si>
  <si>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</si>
  <si>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</si>
  <si>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</si>
  <si>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</si>
  <si>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</si>
  <si>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</si>
  <si>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</si>
  <si>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</si>
  <si>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</si>
  <si>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</si>
  <si>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</si>
  <si>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</si>
  <si>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</si>
  <si>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</si>
  <si>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</si>
  <si>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</si>
  <si>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</si>
  <si>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</si>
  <si>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</si>
  <si>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</si>
  <si>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</si>
  <si>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</si>
  <si>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</si>
  <si>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</si>
  <si>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</si>
  <si>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</si>
  <si>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</si>
  <si>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</si>
  <si>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</si>
  <si>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</si>
  <si>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</si>
  <si>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</si>
  <si>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</si>
  <si>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</si>
  <si>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</si>
  <si>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</si>
  <si>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</si>
  <si>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</si>
  <si>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</si>
  <si>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</si>
  <si>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</si>
  <si>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</si>
  <si>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</si>
  <si>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</si>
  <si>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</si>
  <si>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</si>
  <si>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</si>
  <si>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</si>
  <si>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</si>
  <si>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</si>
  <si>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</si>
  <si>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</si>
  <si>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</si>
  <si>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</si>
  <si>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</si>
  <si>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</si>
  <si>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</si>
  <si>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</si>
  <si>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</si>
  <si>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</si>
  <si>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</si>
  <si>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</si>
  <si>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</si>
  <si>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</si>
  <si>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</si>
  <si>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</si>
  <si>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</si>
  <si>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</si>
  <si>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</si>
  <si>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</si>
  <si>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</si>
  <si>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</si>
  <si>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</si>
  <si>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</si>
  <si>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</si>
  <si>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</si>
  <si>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</si>
  <si>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</si>
  <si>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</si>
  <si>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</si>
  <si>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</si>
  <si>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</si>
  <si>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</si>
  <si>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</si>
  <si>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</si>
  <si>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</si>
  <si>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</si>
  <si>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</si>
  <si>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</si>
  <si>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</si>
  <si>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</si>
  <si>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</si>
  <si>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</si>
  <si>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</si>
  <si>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</si>
  <si>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</si>
  <si>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</si>
  <si>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</si>
  <si>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</si>
  <si>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</si>
  <si>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</si>
  <si>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</si>
  <si>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</si>
  <si>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</si>
  <si>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</si>
  <si>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</si>
  <si>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</si>
  <si>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</si>
  <si>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</si>
  <si>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</si>
  <si>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</si>
  <si>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</si>
  <si>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</si>
  <si>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</si>
  <si>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</si>
  <si>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</si>
  <si>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</si>
  <si>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</si>
  <si>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</si>
  <si>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</si>
  <si>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</si>
  <si>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</si>
  <si>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</si>
  <si>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</si>
  <si>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</si>
  <si>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</si>
  <si>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</si>
  <si>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</si>
  <si>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</si>
  <si>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</si>
  <si>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</si>
  <si>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</si>
  <si>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</si>
  <si>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</si>
  <si>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</si>
  <si>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</si>
  <si>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</si>
  <si>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</si>
  <si>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</si>
  <si>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</si>
  <si>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</si>
  <si>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</si>
  <si>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</si>
  <si>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</si>
  <si>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</si>
  <si>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</si>
  <si>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</si>
  <si>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</si>
  <si>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</si>
  <si>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</si>
  <si>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</si>
  <si>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</si>
  <si>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</si>
  <si>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</si>
  <si>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</si>
  <si>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</si>
  <si>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</si>
  <si>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</si>
  <si>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</si>
  <si>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</si>
  <si>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</si>
  <si>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</si>
  <si>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</si>
  <si>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</si>
  <si>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</si>
  <si>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</si>
  <si>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</si>
  <si>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</si>
  <si>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</si>
  <si>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</si>
  <si>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</si>
  <si>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</si>
  <si>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</si>
  <si>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</si>
  <si>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</si>
  <si>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</si>
  <si>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</si>
  <si>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</si>
  <si>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</si>
  <si>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</si>
  <si>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</si>
  <si>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</si>
  <si>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</si>
  <si>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</si>
  <si>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</si>
  <si>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</si>
  <si>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</si>
  <si>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</si>
  <si>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</si>
  <si>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</si>
  <si>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</si>
  <si>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</si>
  <si>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</si>
  <si>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</si>
  <si>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</si>
  <si>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</si>
  <si>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</si>
  <si>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</si>
  <si>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</si>
  <si>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</si>
  <si>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</si>
  <si>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</si>
  <si>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</si>
  <si>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</si>
  <si>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</si>
  <si>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</si>
  <si>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</si>
  <si>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</si>
  <si>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</si>
  <si>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</si>
  <si>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</si>
  <si>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</si>
  <si>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</si>
  <si>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</si>
  <si>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</si>
  <si>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</si>
  <si>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</si>
  <si>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</si>
  <si>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</si>
  <si>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</si>
  <si>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</si>
  <si>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</si>
  <si>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</si>
  <si>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</si>
  <si>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</si>
  <si>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</si>
  <si>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</si>
  <si>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</si>
  <si>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</si>
  <si>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</si>
  <si>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</si>
  <si>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</si>
  <si>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</si>
  <si>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</si>
  <si>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</si>
  <si>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</si>
  <si>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</si>
  <si>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</si>
  <si>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</si>
  <si>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</si>
  <si>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</si>
  <si>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</si>
  <si>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</si>
  <si>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</si>
  <si>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</si>
  <si>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</si>
  <si>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</si>
  <si>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</si>
  <si>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</si>
  <si>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</si>
  <si>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</si>
  <si>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</si>
  <si>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</si>
  <si>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</si>
  <si>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</si>
  <si>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</si>
  <si>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</si>
  <si>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</si>
  <si>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</si>
  <si>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</si>
  <si>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</si>
  <si>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</si>
  <si>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</si>
  <si>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</si>
  <si>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</si>
  <si>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</si>
  <si>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</si>
  <si>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</si>
  <si>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</si>
  <si>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</si>
  <si>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</si>
  <si>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</si>
  <si>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</si>
  <si>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</si>
  <si>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</si>
  <si>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</si>
  <si>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</si>
  <si>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</si>
  <si>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</si>
  <si>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</si>
  <si>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</si>
  <si>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</si>
  <si>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</si>
  <si>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</si>
  <si>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</si>
  <si>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</si>
  <si>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</si>
  <si>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</si>
  <si>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</si>
  <si>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</si>
  <si>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</si>
  <si>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</si>
  <si>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</si>
  <si>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</si>
  <si>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</si>
  <si>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</si>
  <si>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</si>
  <si>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</si>
  <si>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</si>
  <si>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</si>
  <si>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</si>
  <si>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</si>
  <si>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</si>
  <si>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</si>
  <si>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</si>
  <si>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</si>
  <si>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</si>
  <si>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</si>
  <si>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</si>
  <si>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</si>
  <si>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</si>
  <si>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</si>
  <si>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</si>
  <si>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</si>
  <si>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</si>
  <si>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</si>
  <si>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</si>
  <si>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</si>
  <si>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</si>
  <si>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</si>
  <si>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</si>
  <si>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</si>
  <si>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</si>
  <si>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</si>
  <si>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</si>
  <si>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</si>
  <si>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</si>
  <si>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</si>
  <si>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</si>
  <si>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</si>
  <si>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</si>
  <si>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</si>
  <si>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</si>
  <si>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</si>
  <si>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</si>
  <si>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</si>
  <si>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</si>
  <si>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</si>
  <si>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</si>
  <si>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</si>
  <si>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</si>
  <si>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</si>
  <si>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</si>
  <si>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</si>
  <si>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</si>
  <si>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</si>
  <si>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</si>
  <si>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</si>
  <si>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</si>
  <si>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</si>
  <si>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</si>
  <si>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</si>
  <si>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</si>
  <si>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</si>
  <si>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</si>
  <si>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</si>
  <si>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</si>
  <si>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</si>
  <si>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</si>
  <si>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</si>
  <si>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</si>
  <si>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</si>
  <si>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</si>
  <si>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</si>
  <si>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</si>
  <si>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</si>
  <si>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</si>
  <si>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</si>
  <si>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</si>
  <si>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</si>
  <si>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</si>
  <si>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</si>
  <si>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</si>
  <si>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</si>
  <si>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</si>
  <si>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</si>
  <si>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</si>
  <si>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</si>
  <si>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</si>
  <si>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</si>
  <si>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</si>
  <si>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</si>
  <si>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</si>
  <si>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</si>
  <si>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</si>
  <si>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</si>
  <si>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</si>
  <si>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</si>
  <si>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</si>
  <si>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</si>
  <si>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</si>
  <si>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</si>
  <si>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</si>
  <si>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</si>
  <si>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</si>
  <si>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</si>
  <si>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</si>
  <si>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</si>
  <si>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</si>
  <si>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</si>
  <si>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</si>
  <si>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</si>
  <si>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</si>
  <si>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</si>
  <si>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</si>
  <si>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</si>
  <si>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</si>
  <si>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</si>
  <si>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</si>
  <si>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</si>
  <si>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</si>
  <si>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</si>
  <si>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</si>
  <si>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</si>
  <si>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</si>
  <si>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</si>
  <si>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</si>
  <si>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</si>
  <si>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</si>
  <si>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</si>
  <si>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</si>
  <si>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</si>
  <si>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</si>
  <si>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</si>
  <si>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</si>
  <si>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</si>
  <si>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</si>
  <si>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</si>
  <si>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</si>
  <si>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</si>
  <si>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</si>
  <si>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</si>
  <si>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</si>
  <si>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</si>
  <si>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</si>
  <si>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</si>
  <si>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</si>
  <si>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</si>
  <si>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</si>
  <si>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</si>
  <si>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</si>
  <si>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</si>
  <si>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</si>
  <si>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</si>
  <si>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</si>
  <si>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</si>
  <si>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</si>
  <si>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</si>
  <si>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</si>
  <si>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</si>
  <si>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</si>
  <si>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</si>
  <si>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</si>
  <si>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</si>
  <si>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</si>
  <si>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</si>
  <si>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</si>
  <si>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</si>
  <si>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</si>
  <si>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</si>
  <si>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</si>
  <si>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</si>
  <si>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</si>
  <si>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</si>
  <si>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</si>
  <si>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</si>
  <si>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</si>
  <si>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</si>
  <si>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</si>
  <si>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</si>
  <si>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</si>
  <si>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</si>
  <si>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</si>
  <si>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</si>
  <si>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</si>
  <si>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</si>
  <si>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</si>
  <si>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</si>
  <si>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</si>
  <si>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</si>
  <si>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</si>
  <si>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</si>
  <si>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</si>
  <si>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</si>
  <si>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</si>
  <si>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</si>
  <si>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</si>
  <si>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</si>
  <si>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</si>
  <si>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</si>
  <si>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</si>
  <si>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</si>
  <si>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</si>
  <si>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</si>
  <si>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</si>
  <si>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</si>
  <si>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</si>
  <si>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</si>
  <si>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</si>
  <si>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</si>
  <si>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</si>
  <si>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</si>
  <si>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</si>
  <si>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</si>
  <si>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</si>
  <si>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</si>
  <si>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</si>
  <si>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</si>
  <si>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</si>
  <si>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</si>
  <si>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</si>
  <si>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</si>
  <si>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</si>
  <si>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</si>
  <si>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</si>
  <si>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</si>
  <si>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</si>
  <si>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</si>
  <si>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</si>
  <si>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</si>
  <si>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</si>
  <si>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</si>
  <si>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</si>
  <si>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</si>
  <si>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</si>
  <si>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</si>
  <si>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</si>
  <si>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</si>
  <si>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</si>
  <si>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</si>
  <si>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</si>
  <si>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</si>
  <si>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</si>
  <si>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</si>
  <si>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</si>
  <si>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</si>
  <si>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</si>
  <si>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</si>
  <si>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</si>
  <si>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</si>
  <si>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</si>
  <si>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</si>
  <si>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</si>
  <si>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</si>
  <si>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</si>
  <si>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</si>
  <si>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</si>
  <si>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</si>
  <si>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</si>
  <si>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</si>
  <si>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</si>
  <si>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</si>
  <si>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</si>
  <si>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</si>
  <si>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</si>
  <si>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</si>
  <si>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</si>
  <si>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</si>
  <si>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</si>
  <si>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</si>
  <si>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</si>
  <si>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</si>
  <si>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</si>
  <si>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</si>
  <si>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</si>
  <si>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</si>
  <si>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</si>
  <si>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</si>
  <si>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</si>
  <si>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</si>
  <si>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</si>
  <si>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</si>
  <si>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</si>
  <si>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</si>
  <si>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</si>
  <si>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</si>
  <si>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</si>
  <si>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</si>
  <si>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</si>
  <si>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</si>
  <si>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</si>
  <si>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</si>
  <si>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</si>
  <si>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</si>
  <si>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</si>
  <si>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</si>
  <si>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</si>
  <si>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</si>
  <si>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</si>
  <si>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</si>
  <si>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</si>
  <si>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</si>
  <si>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</si>
  <si>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</si>
  <si>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</si>
  <si>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</si>
  <si>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</si>
  <si>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</si>
  <si>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</si>
  <si>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</si>
  <si>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</si>
  <si>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</si>
  <si>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</si>
  <si>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</si>
  <si>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</si>
  <si>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</si>
  <si>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</si>
  <si>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</si>
  <si>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</si>
  <si>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</si>
  <si>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</si>
  <si>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</si>
  <si>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</si>
  <si>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</si>
  <si>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</si>
  <si>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</si>
  <si>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</si>
  <si>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</si>
  <si>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</si>
  <si>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</si>
  <si>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</si>
  <si>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</si>
  <si>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</si>
  <si>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</si>
  <si>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</si>
  <si>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</si>
  <si>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</si>
  <si>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</si>
  <si>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</si>
  <si>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</si>
  <si>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</si>
  <si>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</si>
  <si>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</si>
  <si>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</si>
  <si>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</si>
  <si>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</si>
  <si>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</si>
  <si>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</si>
  <si>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</si>
  <si>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</si>
  <si>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</si>
  <si>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</si>
  <si>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</si>
  <si>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</si>
  <si>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</si>
  <si>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</si>
  <si>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</si>
  <si>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</si>
  <si>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</si>
  <si>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</si>
  <si>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</si>
  <si>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</si>
  <si>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</si>
  <si>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</si>
  <si>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</si>
  <si>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</si>
  <si>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</si>
  <si>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</si>
  <si>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</si>
  <si>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</si>
  <si>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</si>
  <si>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</si>
  <si>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</si>
  <si>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</si>
  <si>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</si>
  <si>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</si>
  <si>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</si>
  <si>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</si>
  <si>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</si>
  <si>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</si>
  <si>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</si>
  <si>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</si>
  <si>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</si>
  <si>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</si>
  <si>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</si>
  <si>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</si>
  <si>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</si>
  <si>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</si>
  <si>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</si>
  <si>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</si>
  <si>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</si>
  <si>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</si>
  <si>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</si>
  <si>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</si>
  <si>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</si>
  <si>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</si>
  <si>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</si>
  <si>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</si>
  <si>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</si>
  <si>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</si>
  <si>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</si>
  <si>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</si>
  <si>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</si>
  <si>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</si>
  <si>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</si>
  <si>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</si>
  <si>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</si>
  <si>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</si>
  <si>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</si>
  <si>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</si>
  <si>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</si>
  <si>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</si>
  <si>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</si>
  <si>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</si>
  <si>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</si>
  <si>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</si>
  <si>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</si>
  <si>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</si>
  <si>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</si>
  <si>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</si>
  <si>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</si>
  <si>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</si>
  <si>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</si>
  <si>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</si>
  <si>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</si>
  <si>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</si>
  <si>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</si>
  <si>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</si>
  <si>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</si>
  <si>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</si>
  <si>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</si>
  <si>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</si>
  <si>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</si>
  <si>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</si>
  <si>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</si>
  <si>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</si>
  <si>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</si>
  <si>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</si>
  <si>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</si>
  <si>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</si>
  <si>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</si>
  <si>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</si>
  <si>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</si>
  <si>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</si>
  <si>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</si>
  <si>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</si>
  <si>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</si>
  <si>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</si>
  <si>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</si>
  <si>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</si>
  <si>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</si>
  <si>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</si>
  <si>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</si>
  <si>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</si>
  <si>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</si>
  <si>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</si>
  <si>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</si>
  <si>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</si>
  <si>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</si>
  <si>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</si>
  <si>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</si>
  <si>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</si>
  <si>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</si>
  <si>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</si>
  <si>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</si>
  <si>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</si>
  <si>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</si>
  <si>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</si>
  <si>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</si>
  <si>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</si>
  <si>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</si>
  <si>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</si>
  <si>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</si>
  <si>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</si>
  <si>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</si>
  <si>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</si>
  <si>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</si>
  <si>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</si>
  <si>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</si>
  <si>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</si>
  <si>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</si>
  <si>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</si>
  <si>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</si>
  <si>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</si>
  <si>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</si>
  <si>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</si>
  <si>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</si>
  <si>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</si>
  <si>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</si>
  <si>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</si>
  <si>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</si>
  <si>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</si>
  <si>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</si>
  <si>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</si>
  <si>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</si>
  <si>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</si>
  <si>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</si>
  <si>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</si>
  <si>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</si>
  <si>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</si>
  <si>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</si>
  <si>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</si>
  <si>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</si>
  <si>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</si>
  <si>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</si>
  <si>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</si>
  <si>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</si>
  <si>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</si>
  <si>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</si>
  <si>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</si>
  <si>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</si>
  <si>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</si>
  <si>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</si>
  <si>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</si>
  <si>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</si>
  <si>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</si>
  <si>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</si>
  <si>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</si>
  <si>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</si>
  <si>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</si>
  <si>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</si>
  <si>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</si>
  <si>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</si>
  <si>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</si>
  <si>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</si>
  <si>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</si>
  <si>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</si>
  <si>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</si>
  <si>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</si>
  <si>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</si>
  <si>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</si>
  <si>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</si>
  <si>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</si>
  <si>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</si>
  <si>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</si>
  <si>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</si>
  <si>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</si>
  <si>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</si>
  <si>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</si>
  <si>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</si>
  <si>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</si>
  <si>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</si>
  <si>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</si>
  <si>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</si>
  <si>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</si>
  <si>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</si>
  <si>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</si>
  <si>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</si>
  <si>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</si>
  <si>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</si>
  <si>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</si>
  <si>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</si>
  <si>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</si>
  <si>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</si>
  <si>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</si>
  <si>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</si>
  <si>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</si>
  <si>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</si>
  <si>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</si>
  <si>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</si>
  <si>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</si>
  <si>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</si>
  <si>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</si>
  <si>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</si>
  <si>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</si>
  <si>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</si>
  <si>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</si>
  <si>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</si>
  <si>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</si>
  <si>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</si>
  <si>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</si>
  <si>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</si>
  <si>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</si>
  <si>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</si>
  <si>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</si>
  <si>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</si>
  <si>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</si>
  <si>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</si>
  <si>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</si>
  <si>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</si>
  <si>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</si>
  <si>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</si>
  <si>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</si>
  <si>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</si>
  <si>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</si>
  <si>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</si>
  <si>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</si>
  <si>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</si>
  <si>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</si>
  <si>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</si>
  <si>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</si>
  <si>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</si>
  <si>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</si>
  <si>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</si>
  <si>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</si>
  <si>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</si>
  <si>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</si>
  <si>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</si>
  <si>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</si>
  <si>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</si>
  <si>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</si>
  <si>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</si>
  <si>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</si>
  <si>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</si>
  <si>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</si>
  <si>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</si>
  <si>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</si>
  <si>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</si>
  <si>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</si>
  <si>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</si>
  <si>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</si>
  <si>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</si>
  <si>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</si>
  <si>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</si>
  <si>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</si>
  <si>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</si>
  <si>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</si>
  <si>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</si>
  <si>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</si>
  <si>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</si>
  <si>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</si>
  <si>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</si>
  <si>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</si>
  <si>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</si>
  <si>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</si>
  <si>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</si>
  <si>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</si>
  <si>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</si>
  <si>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</si>
  <si>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</si>
  <si>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</si>
  <si>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</si>
  <si>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</si>
  <si>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</si>
  <si>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</si>
  <si>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</si>
  <si>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</si>
  <si>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</si>
  <si>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</si>
  <si>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</si>
  <si>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</si>
  <si>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</si>
  <si>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</si>
  <si>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</si>
  <si>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</si>
  <si>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</si>
  <si>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</si>
  <si>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</si>
  <si>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</si>
  <si>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</si>
  <si>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</si>
  <si>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</si>
  <si>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</si>
  <si>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</si>
  <si>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</si>
  <si>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</si>
  <si>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</si>
  <si>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</si>
  <si>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</si>
  <si>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</si>
  <si>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</si>
  <si>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</si>
  <si>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</si>
  <si>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</si>
  <si>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</si>
  <si>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</si>
  <si>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</si>
  <si>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</si>
  <si>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</si>
  <si>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</si>
  <si>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</si>
  <si>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</si>
  <si>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</si>
  <si>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</si>
  <si>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</si>
  <si>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</si>
  <si>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</si>
  <si>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</si>
  <si>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</si>
  <si>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</si>
  <si>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</si>
  <si>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</si>
  <si>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</si>
  <si>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</si>
  <si>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</si>
  <si>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</si>
  <si>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</si>
  <si>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</si>
  <si>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</si>
  <si>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</si>
  <si>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</si>
  <si>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</si>
  <si>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</si>
  <si>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</si>
  <si>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</si>
  <si>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</si>
  <si>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</si>
  <si>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</si>
  <si>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</si>
  <si>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</si>
  <si>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</si>
  <si>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</si>
  <si>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</si>
  <si>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</si>
  <si>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</si>
  <si>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</si>
  <si>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</si>
  <si>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</si>
  <si>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</si>
  <si>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</si>
  <si>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</si>
  <si>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</si>
  <si>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</si>
  <si>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</si>
  <si>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</si>
  <si>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</si>
  <si>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</si>
  <si>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</si>
  <si>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</si>
  <si>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</si>
  <si>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</si>
  <si>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</si>
  <si>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</si>
  <si>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</si>
  <si>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</si>
  <si>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</si>
  <si>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</si>
  <si>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</si>
  <si>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</si>
  <si>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</si>
  <si>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</si>
  <si>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</si>
  <si>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</si>
  <si>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</si>
  <si>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</si>
  <si>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</si>
  <si>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</si>
  <si>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</si>
  <si>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</si>
  <si>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</si>
  <si>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</si>
  <si>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</si>
  <si>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</si>
  <si>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</si>
  <si>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</si>
  <si>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</si>
  <si>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</si>
  <si>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</si>
  <si>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</si>
  <si>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</si>
  <si>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</si>
  <si>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</si>
  <si>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</si>
  <si>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</si>
  <si>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</si>
  <si>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</si>
  <si>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</si>
  <si>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</si>
  <si>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</si>
  <si>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</si>
  <si>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</si>
  <si>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</si>
  <si>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</si>
  <si>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</si>
  <si>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</si>
  <si>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</si>
  <si>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</si>
  <si>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</si>
  <si>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</si>
  <si>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</si>
  <si>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</si>
  <si>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</si>
  <si>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</si>
  <si>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</si>
  <si>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</si>
  <si>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</si>
  <si>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</si>
  <si>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</si>
  <si>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</si>
  <si>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</si>
  <si>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</si>
  <si>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</si>
  <si>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</si>
  <si>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</si>
  <si>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</si>
  <si>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</si>
  <si>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</si>
  <si>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</si>
  <si>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</si>
  <si>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</si>
  <si>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</si>
  <si>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</si>
  <si>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</si>
  <si>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</si>
  <si>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</si>
  <si>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</si>
  <si>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</si>
  <si>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</si>
  <si>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</si>
  <si>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</si>
  <si>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</si>
  <si>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</si>
  <si>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</si>
  <si>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</si>
  <si>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</si>
  <si>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</si>
  <si>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</si>
  <si>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</si>
  <si>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</si>
  <si>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</si>
  <si>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</si>
  <si>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</si>
  <si>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</si>
  <si>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</si>
  <si>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</si>
  <si>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</si>
  <si>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</si>
  <si>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</si>
  <si>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</si>
  <si>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</si>
  <si>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</si>
  <si>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</si>
  <si>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</si>
  <si>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</si>
  <si>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</si>
  <si>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</si>
  <si>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</si>
  <si>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</si>
  <si>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</si>
  <si>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</si>
  <si>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</si>
  <si>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</si>
  <si>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</si>
  <si>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</si>
  <si>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</si>
  <si>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</si>
  <si>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</si>
  <si>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</si>
  <si>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</si>
  <si>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</si>
  <si>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</si>
  <si>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</si>
  <si>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</si>
  <si>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</si>
  <si>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</si>
  <si>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</si>
  <si>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</si>
  <si>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</si>
  <si>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</si>
  <si>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</si>
  <si>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</si>
  <si>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</si>
  <si>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</si>
  <si>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</si>
  <si>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</si>
  <si>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</si>
  <si>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</si>
  <si>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</si>
  <si>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</si>
  <si>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</si>
  <si>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</si>
  <si>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</si>
  <si>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</si>
  <si>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</si>
  <si>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</si>
  <si>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</si>
  <si>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</si>
  <si>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</si>
  <si>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</si>
  <si>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</si>
  <si>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</si>
  <si>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</si>
  <si>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</si>
  <si>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</si>
  <si>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</si>
  <si>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</si>
  <si>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</si>
  <si>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</si>
  <si>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</si>
  <si>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</si>
  <si>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</si>
  <si>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</si>
  <si>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</si>
  <si>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</si>
  <si>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</si>
  <si>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</si>
  <si>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</si>
  <si>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</si>
  <si>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</si>
  <si>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</si>
  <si>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</si>
  <si>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</si>
  <si>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</si>
  <si>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</si>
  <si>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</si>
  <si>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</si>
  <si>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</si>
  <si>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</si>
  <si>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</si>
  <si>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</si>
  <si>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</si>
  <si>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</si>
  <si>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</si>
  <si>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</si>
  <si>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</si>
  <si>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</si>
  <si>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</si>
  <si>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</si>
  <si>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</si>
  <si>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</si>
  <si>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</si>
  <si>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</si>
  <si>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</si>
  <si>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</si>
  <si>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</si>
  <si>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</si>
  <si>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</si>
  <si>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</si>
  <si>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</si>
  <si>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</si>
  <si>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</si>
  <si>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</si>
  <si>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</si>
  <si>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</si>
  <si>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</si>
  <si>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</si>
  <si>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</si>
  <si>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</si>
  <si>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</si>
  <si>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</si>
  <si>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</si>
  <si>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</si>
  <si>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</si>
  <si>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</si>
  <si>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</si>
  <si>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</si>
  <si>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</si>
  <si>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</si>
  <si>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</si>
  <si>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</si>
  <si>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</si>
  <si>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</si>
  <si>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</si>
  <si>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</si>
  <si>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</si>
  <si>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</si>
  <si>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</si>
  <si>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</si>
  <si>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</si>
  <si>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</si>
  <si>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</si>
  <si>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</si>
  <si>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</si>
  <si>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</si>
  <si>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</si>
  <si>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</si>
  <si>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</si>
  <si>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</si>
  <si>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</si>
  <si>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</si>
  <si>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</si>
  <si>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</si>
  <si>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</si>
  <si>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</si>
  <si>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</si>
  <si>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</si>
  <si>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</si>
  <si>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</si>
  <si>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</si>
  <si>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</si>
  <si>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</si>
  <si>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</si>
  <si>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</si>
  <si>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</si>
  <si>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</si>
  <si>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</si>
  <si>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</si>
  <si>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</si>
  <si>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</si>
  <si>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</si>
  <si>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</si>
  <si>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</si>
  <si>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</si>
  <si>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</si>
  <si>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</si>
  <si>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</si>
  <si>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</si>
  <si>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</si>
  <si>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</si>
  <si>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</si>
  <si>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</si>
  <si>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</si>
  <si>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</si>
  <si>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</si>
  <si>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</si>
  <si>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</si>
  <si>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</si>
  <si>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</si>
  <si>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</si>
  <si>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</si>
  <si>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</si>
  <si>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</si>
  <si>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</si>
  <si>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</si>
  <si>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</si>
  <si>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</si>
  <si>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</si>
  <si>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</si>
  <si>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</si>
  <si>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</si>
  <si>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</si>
  <si>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</si>
  <si>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</si>
  <si>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</si>
  <si>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</si>
  <si>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</si>
  <si>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</si>
  <si>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</si>
  <si>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</si>
  <si>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</si>
  <si>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</si>
  <si>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</si>
  <si>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</si>
  <si>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</si>
  <si>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</si>
  <si>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</si>
  <si>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</si>
  <si>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</si>
  <si>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</si>
  <si>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</si>
  <si>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</si>
  <si>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</si>
  <si>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</si>
  <si>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</si>
  <si>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</si>
  <si>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</si>
  <si>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</si>
  <si>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</si>
  <si>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</si>
  <si>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</si>
  <si>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</si>
  <si>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</si>
  <si>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</si>
  <si>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</si>
  <si>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</si>
  <si>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</si>
  <si>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</si>
  <si>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</si>
  <si>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</si>
  <si>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</si>
  <si>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</si>
  <si>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</si>
  <si>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</si>
  <si>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</si>
  <si>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</si>
  <si>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</si>
  <si>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</si>
  <si>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</si>
  <si>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</si>
  <si>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</si>
  <si>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</si>
  <si>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</si>
  <si>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</si>
  <si>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</si>
  <si>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</si>
  <si>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</si>
  <si>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</si>
  <si>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</si>
  <si>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</si>
  <si>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</si>
  <si>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</si>
  <si>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</si>
  <si>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</si>
  <si>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</si>
  <si>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</si>
  <si>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</si>
  <si>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</si>
  <si>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</si>
  <si>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</si>
  <si>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</si>
  <si>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</si>
  <si>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</si>
  <si>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</si>
  <si>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</si>
  <si>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</si>
  <si>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</si>
  <si>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</si>
  <si>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</si>
  <si>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</si>
  <si>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</si>
  <si>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</si>
  <si>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</si>
  <si>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</si>
  <si>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</si>
  <si>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</si>
  <si>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</si>
  <si>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</si>
  <si>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</si>
  <si>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</si>
  <si>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</si>
  <si>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</si>
  <si>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</si>
  <si>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</si>
  <si>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</si>
  <si>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</si>
  <si>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</si>
  <si>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</si>
  <si>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</si>
  <si>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</si>
  <si>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</si>
  <si>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</si>
  <si>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</si>
  <si>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</si>
  <si>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</si>
  <si>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</si>
  <si>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</si>
  <si>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</si>
  <si>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</si>
  <si>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</si>
  <si>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</si>
  <si>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</si>
  <si>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</si>
  <si>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</si>
  <si>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</si>
  <si>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</si>
  <si>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</si>
  <si>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</si>
  <si>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</si>
  <si>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</si>
  <si>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</si>
  <si>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</si>
  <si>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</si>
  <si>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</si>
  <si>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</si>
  <si>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</si>
  <si>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</si>
  <si>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</si>
  <si>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</si>
  <si>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</si>
  <si>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</si>
  <si>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</si>
  <si>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</si>
  <si>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</si>
  <si>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</si>
  <si>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</si>
  <si>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</si>
  <si>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</si>
  <si>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</si>
  <si>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</si>
  <si>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</si>
  <si>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</si>
  <si>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</si>
  <si>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</si>
  <si>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</si>
  <si>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</si>
  <si>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</si>
  <si>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</si>
  <si>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</si>
  <si>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</si>
  <si>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</si>
  <si>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</si>
  <si>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</si>
  <si>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</si>
  <si>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</si>
  <si>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</si>
  <si>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</si>
  <si>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</si>
  <si>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</si>
  <si>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</si>
  <si>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</si>
  <si>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</si>
  <si>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</si>
  <si>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</si>
  <si>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</si>
  <si>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</si>
  <si>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</si>
  <si>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</si>
  <si>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</si>
  <si>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</si>
  <si>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</si>
  <si>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</si>
  <si>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</si>
  <si>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</si>
  <si>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</si>
  <si>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</si>
  <si>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</si>
  <si>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</si>
  <si>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</si>
  <si>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</si>
  <si>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</si>
  <si>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</si>
  <si>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</si>
  <si>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</si>
  <si>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</si>
  <si>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</si>
  <si>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</si>
  <si>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</si>
  <si>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</si>
  <si>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</si>
  <si>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</si>
  <si>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</si>
  <si>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</si>
  <si>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</si>
  <si>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</si>
  <si>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</si>
  <si>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</si>
  <si>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</si>
  <si>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</si>
  <si>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</si>
  <si>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</si>
  <si>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</si>
  <si>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</si>
  <si>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</si>
  <si>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</si>
  <si>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</si>
  <si>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</si>
  <si>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</si>
  <si>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</si>
  <si>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</si>
  <si>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</si>
  <si>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</si>
  <si>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</si>
  <si>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</si>
  <si>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</si>
  <si>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</si>
  <si>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</si>
  <si>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</si>
  <si>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</si>
  <si>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</si>
  <si>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</si>
  <si>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</si>
  <si>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</si>
  <si>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</si>
  <si>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</si>
  <si>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</si>
  <si>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</si>
  <si>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</si>
  <si>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</si>
  <si>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</si>
  <si>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</si>
  <si>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</si>
  <si>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</si>
  <si>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</si>
  <si>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</si>
  <si>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</si>
  <si>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</si>
  <si>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</si>
  <si>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</si>
  <si>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</si>
  <si>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</si>
  <si>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</si>
  <si>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</si>
  <si>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</si>
  <si>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</si>
  <si>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</si>
  <si>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</si>
  <si>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</si>
  <si>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</si>
  <si>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</si>
  <si>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</si>
  <si>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</si>
  <si>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</si>
  <si>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</si>
  <si>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</si>
  <si>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</si>
  <si>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</si>
  <si>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</si>
  <si>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</si>
  <si>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</si>
  <si>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</si>
  <si>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</si>
  <si>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</si>
  <si>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</si>
  <si>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</si>
  <si>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</si>
  <si>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</si>
  <si>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</si>
  <si>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</si>
  <si>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</si>
  <si>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</si>
  <si>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</si>
  <si>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</si>
  <si>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</si>
  <si>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</si>
  <si>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</si>
  <si>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</si>
  <si>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</si>
  <si>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</si>
  <si>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</si>
  <si>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</si>
  <si>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</si>
  <si>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</si>
  <si>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</si>
  <si>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</si>
  <si>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</si>
  <si>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</si>
  <si>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</si>
  <si>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</si>
  <si>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</si>
  <si>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</si>
  <si>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</si>
  <si>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</si>
  <si>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</si>
  <si>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</si>
  <si>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</si>
  <si>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</si>
  <si>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</si>
  <si>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</si>
  <si>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</si>
  <si>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</si>
  <si>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</si>
  <si>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</si>
  <si>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</si>
  <si>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</si>
  <si>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</si>
  <si>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</si>
  <si>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</si>
  <si>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</si>
  <si>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</si>
  <si>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</si>
  <si>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</si>
  <si>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</si>
  <si>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</si>
  <si>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</si>
  <si>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</si>
  <si>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</si>
  <si>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</si>
  <si>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</si>
  <si>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</si>
  <si>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</si>
  <si>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</si>
  <si>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</si>
  <si>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</si>
  <si>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</si>
  <si>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</si>
  <si>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</si>
  <si>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</si>
  <si>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</si>
  <si>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</si>
  <si>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</si>
  <si>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</si>
  <si>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</si>
  <si>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</si>
  <si>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</si>
  <si>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</si>
  <si>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</si>
  <si>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</si>
  <si>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</si>
  <si>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</si>
  <si>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</si>
  <si>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</si>
  <si>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</si>
  <si>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</si>
  <si>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</si>
  <si>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</si>
  <si>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</si>
  <si>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</si>
  <si>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</si>
  <si>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</si>
  <si>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</si>
  <si>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</si>
  <si>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</si>
  <si>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</si>
  <si>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</si>
  <si>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</si>
  <si>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</si>
  <si>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</si>
  <si>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</si>
  <si>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</si>
  <si>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</si>
  <si>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</si>
  <si>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</si>
  <si>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</si>
  <si>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</si>
  <si>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</si>
  <si>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</si>
  <si>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</si>
  <si>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</si>
  <si>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</si>
  <si>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</si>
  <si>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</si>
  <si>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</si>
  <si>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</si>
  <si>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</si>
  <si>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</si>
  <si>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</si>
  <si>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</si>
  <si>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</si>
  <si>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</si>
  <si>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</si>
  <si>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</si>
  <si>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</si>
  <si>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</si>
  <si>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</si>
  <si>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</si>
  <si>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</si>
  <si>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</si>
  <si>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</si>
  <si>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</si>
  <si>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</si>
  <si>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</si>
  <si>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</si>
  <si>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</si>
  <si>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</si>
  <si>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</si>
  <si>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</si>
  <si>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</si>
  <si>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</si>
  <si>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</si>
  <si>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</si>
  <si>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</si>
  <si>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</si>
  <si>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</si>
  <si>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</si>
  <si>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</si>
  <si>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</si>
  <si>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</si>
  <si>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</si>
  <si>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</si>
  <si>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</si>
  <si>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</si>
  <si>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</si>
  <si>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</si>
  <si>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</si>
  <si>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</si>
  <si>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</si>
  <si>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</si>
  <si>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</si>
  <si>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</si>
  <si>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</si>
  <si>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</si>
  <si>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</si>
  <si>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</si>
  <si>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</si>
  <si>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</si>
  <si>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</si>
  <si>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</si>
  <si>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</si>
  <si>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</si>
  <si>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</si>
  <si>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</si>
  <si>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</si>
  <si>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</si>
  <si>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</si>
  <si>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</si>
  <si>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</si>
  <si>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</si>
  <si>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</si>
  <si>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</si>
  <si>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</si>
  <si>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</si>
  <si>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</si>
  <si>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</si>
  <si>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</si>
  <si>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</si>
  <si>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</si>
  <si>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</si>
  <si>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</si>
  <si>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</si>
  <si>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</si>
  <si>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</si>
  <si>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</si>
  <si>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</si>
  <si>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</si>
  <si>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</si>
  <si>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</si>
  <si>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</si>
  <si>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</si>
  <si>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</si>
  <si>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</si>
  <si>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</si>
  <si>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</si>
  <si>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</si>
  <si>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</si>
  <si>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</si>
  <si>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</si>
  <si>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</si>
  <si>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</si>
  <si>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</si>
  <si>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</si>
  <si>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</si>
  <si>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</si>
  <si>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</si>
  <si>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</si>
  <si>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</si>
  <si>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</si>
  <si>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</si>
  <si>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</si>
  <si>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</si>
  <si>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</si>
  <si>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</si>
  <si>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</si>
  <si>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</si>
  <si>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</si>
  <si>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</si>
  <si>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</si>
  <si>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</si>
  <si>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</si>
  <si>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</si>
  <si>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</si>
  <si>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</si>
  <si>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</si>
  <si>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</si>
  <si>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</si>
  <si>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</si>
  <si>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</si>
  <si>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</si>
  <si>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</si>
  <si>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</si>
  <si>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</si>
  <si>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</si>
  <si>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</si>
  <si>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</si>
  <si>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</si>
  <si>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</si>
  <si>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</si>
  <si>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</si>
  <si>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</si>
  <si>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</si>
  <si>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</si>
  <si>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</si>
  <si>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</si>
  <si>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</si>
  <si>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</si>
  <si>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</si>
  <si>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</si>
  <si>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</si>
  <si>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</si>
  <si>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</si>
  <si>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</si>
  <si>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</si>
  <si>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</si>
  <si>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</si>
  <si>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</si>
  <si>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</si>
  <si>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</si>
  <si>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</si>
  <si>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</si>
  <si>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</si>
  <si>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</si>
  <si>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</si>
  <si>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</si>
  <si>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</si>
  <si>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</si>
  <si>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</si>
  <si>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</si>
  <si>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</si>
  <si>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</si>
  <si>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</si>
  <si>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</si>
  <si>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</si>
  <si>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</si>
  <si>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</si>
  <si>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</si>
  <si>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</si>
  <si>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</si>
  <si>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</si>
  <si>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</si>
  <si>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</si>
  <si>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</si>
  <si>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</si>
  <si>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</si>
  <si>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</si>
  <si>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</si>
  <si>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</si>
  <si>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</si>
  <si>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</si>
  <si>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</si>
  <si>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</si>
  <si>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</si>
  <si>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</si>
  <si>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</si>
  <si>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</si>
  <si>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</si>
  <si>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</si>
  <si>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</si>
  <si>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</si>
  <si>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</si>
  <si>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</si>
  <si>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</si>
  <si>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</si>
  <si>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</si>
  <si>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</si>
  <si>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</si>
  <si>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</si>
  <si>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</si>
  <si>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</si>
  <si>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</si>
  <si>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</si>
  <si>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</si>
  <si>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</si>
  <si>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</si>
  <si>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</si>
  <si>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</si>
  <si>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</si>
  <si>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</si>
  <si>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</si>
  <si>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</si>
  <si>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</si>
  <si>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</si>
  <si>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</si>
  <si>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</si>
  <si>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</si>
  <si>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</si>
  <si>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</si>
  <si>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</si>
  <si>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</si>
  <si>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</si>
  <si>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</si>
  <si>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</si>
  <si>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</si>
  <si>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</si>
  <si>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</si>
  <si>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</si>
  <si>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</si>
  <si>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</si>
  <si>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</si>
  <si>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</si>
  <si>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</si>
  <si>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</si>
  <si>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</si>
  <si>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</si>
  <si>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</si>
  <si>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</si>
  <si>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</si>
  <si>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</si>
  <si>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</si>
  <si>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</si>
  <si>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</si>
  <si>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</si>
  <si>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</si>
  <si>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</si>
  <si>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</si>
  <si>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</si>
  <si>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</si>
  <si>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</si>
  <si>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</si>
  <si>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</si>
  <si>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</si>
  <si>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</si>
  <si>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</si>
  <si>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</si>
  <si>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</si>
  <si>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</si>
  <si>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</si>
  <si>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</si>
  <si>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</si>
  <si>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</si>
  <si>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</si>
  <si>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</si>
  <si>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</si>
  <si>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</si>
  <si>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</si>
  <si>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</si>
  <si>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</si>
  <si>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</si>
  <si>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</si>
  <si>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</si>
  <si>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</si>
  <si>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</si>
  <si>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</si>
  <si>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</si>
  <si>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</si>
  <si>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</si>
  <si>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</si>
  <si>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</si>
  <si>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</si>
  <si>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</si>
  <si>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</si>
  <si>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</si>
  <si>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</si>
  <si>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</si>
  <si>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</si>
  <si>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</si>
  <si>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</si>
  <si>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</si>
  <si>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</si>
  <si>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</si>
  <si>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</si>
  <si>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</si>
  <si>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</si>
  <si>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</si>
  <si>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</si>
  <si>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</si>
  <si>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</si>
  <si>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</si>
  <si>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</si>
  <si>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</si>
  <si>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</si>
  <si>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</si>
  <si>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</si>
  <si>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</si>
  <si>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</si>
  <si>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</si>
  <si>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</si>
  <si>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</si>
  <si>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</si>
  <si>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</si>
  <si>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</si>
  <si>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</si>
  <si>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</si>
  <si>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</si>
  <si>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</si>
  <si>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</si>
  <si>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</si>
  <si>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</si>
  <si>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</si>
  <si>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</si>
  <si>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</si>
  <si>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</si>
  <si>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</si>
  <si>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</si>
  <si>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</si>
  <si>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</si>
  <si>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</si>
  <si>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</si>
  <si>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</si>
  <si>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</si>
  <si>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</si>
  <si>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</si>
  <si>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</si>
  <si>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</si>
  <si>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</si>
  <si>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</si>
  <si>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</si>
  <si>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</si>
  <si>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</si>
  <si>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</si>
  <si>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</si>
  <si>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</si>
  <si>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</si>
  <si>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</si>
  <si>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</si>
  <si>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</si>
  <si>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</si>
  <si>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</si>
  <si>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</si>
  <si>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</si>
  <si>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</si>
  <si>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</si>
  <si>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</si>
  <si>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</si>
  <si>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</si>
  <si>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</si>
  <si>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</si>
  <si>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</si>
  <si>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</si>
  <si>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</si>
  <si>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</si>
  <si>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</si>
  <si>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</si>
  <si>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</si>
  <si>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</si>
  <si>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</si>
  <si>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</si>
  <si>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</si>
  <si>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</si>
  <si>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</si>
  <si>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</si>
  <si>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</si>
  <si>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</si>
  <si>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</si>
  <si>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</si>
  <si>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</si>
  <si>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</si>
  <si>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</si>
  <si>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</si>
  <si>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</si>
  <si>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</si>
  <si>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</si>
  <si>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</si>
  <si>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</si>
  <si>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</si>
  <si>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</si>
  <si>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</si>
  <si>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</si>
  <si>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</si>
  <si>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</si>
  <si>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</si>
  <si>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</si>
  <si>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</si>
  <si>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</si>
  <si>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</si>
  <si>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</si>
  <si>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</si>
  <si>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</si>
  <si>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</si>
  <si>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</si>
  <si>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</si>
  <si>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</si>
  <si>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</si>
  <si>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</si>
  <si>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</si>
  <si>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</si>
  <si>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</si>
  <si>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</si>
  <si>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</si>
  <si>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</si>
  <si>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</si>
  <si>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</si>
  <si>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</si>
  <si>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</si>
  <si>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</si>
  <si>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</si>
  <si>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</si>
  <si>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</si>
  <si>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</si>
  <si>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</si>
  <si>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</si>
  <si>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</si>
  <si>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</si>
  <si>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</si>
  <si>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</si>
  <si>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</si>
  <si>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</si>
  <si>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</si>
  <si>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</si>
  <si>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</si>
  <si>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</si>
  <si>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</si>
  <si>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</si>
  <si>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</si>
  <si>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</si>
  <si>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</si>
  <si>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</si>
  <si>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</si>
  <si>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</si>
  <si>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</si>
  <si>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</si>
  <si>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</si>
  <si>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</si>
  <si>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</si>
  <si>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</si>
  <si>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</si>
  <si>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</si>
  <si>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</si>
  <si>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</si>
  <si>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</si>
  <si>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</si>
  <si>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</si>
  <si>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</si>
  <si>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</si>
  <si>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</si>
  <si>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</si>
  <si>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</si>
  <si>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</si>
  <si>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</si>
  <si>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</si>
  <si>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</si>
  <si>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</si>
  <si>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</si>
  <si>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</si>
  <si>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</si>
  <si>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</si>
  <si>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</si>
  <si>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</si>
  <si>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</si>
  <si>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</si>
  <si>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</si>
  <si>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</si>
  <si>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</si>
  <si>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</si>
  <si>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</si>
  <si>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</si>
  <si>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</si>
  <si>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</si>
  <si>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</si>
  <si>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</si>
  <si>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</si>
  <si>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</si>
  <si>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</si>
  <si>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</si>
  <si>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</si>
  <si>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</si>
  <si>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</si>
  <si>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</si>
  <si>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</si>
  <si>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</si>
  <si>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</si>
  <si>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</si>
  <si>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</si>
  <si>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</si>
  <si>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</si>
  <si>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</si>
  <si>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</si>
  <si>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</si>
  <si>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</si>
  <si>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</si>
  <si>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</si>
  <si>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</si>
  <si>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</si>
  <si>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</si>
  <si>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</si>
  <si>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</si>
  <si>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</si>
  <si>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</si>
  <si>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</si>
  <si>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</si>
  <si>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</si>
  <si>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</si>
  <si>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</si>
  <si>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</si>
  <si>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</si>
  <si>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</si>
  <si>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</si>
  <si>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</si>
  <si>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</si>
  <si>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</si>
  <si>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</si>
  <si>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</si>
  <si>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</si>
  <si>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</si>
  <si>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</si>
  <si>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</si>
  <si>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</si>
  <si>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</si>
  <si>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</si>
  <si>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</si>
  <si>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</si>
  <si>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</si>
  <si>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</si>
  <si>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</si>
  <si>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</si>
  <si>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</si>
  <si>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</si>
  <si>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</si>
  <si>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</si>
  <si>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</si>
  <si>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</si>
  <si>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</si>
  <si>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</si>
  <si>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</si>
  <si>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</si>
  <si>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</si>
  <si>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</si>
  <si>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</si>
  <si>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</si>
  <si>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</si>
  <si>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</si>
  <si>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</si>
  <si>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</si>
  <si>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</si>
  <si>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</si>
  <si>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</si>
  <si>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</si>
  <si>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</si>
  <si>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</si>
  <si>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</si>
  <si>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</si>
  <si>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</si>
  <si>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</si>
  <si>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</si>
  <si>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</si>
  <si>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</si>
  <si>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</si>
  <si>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</si>
  <si>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</si>
  <si>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</si>
  <si>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</si>
  <si>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</si>
  <si>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</si>
  <si>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</si>
  <si>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</si>
  <si>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</si>
  <si>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</si>
  <si>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</si>
  <si>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</si>
  <si>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</si>
  <si>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</si>
  <si>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</si>
  <si>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</si>
  <si>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</si>
  <si>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</si>
  <si>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</si>
  <si>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</si>
  <si>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</si>
  <si>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</si>
  <si>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</si>
  <si>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</si>
  <si>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</si>
  <si>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</si>
  <si>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</si>
  <si>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</si>
  <si>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</si>
  <si>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</si>
  <si>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</si>
  <si>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</si>
  <si>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</si>
  <si>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</si>
  <si>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</si>
  <si>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</si>
  <si>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</si>
  <si>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</si>
  <si>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</si>
  <si>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</si>
  <si>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</si>
  <si>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</si>
  <si>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</si>
  <si>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</si>
  <si>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</si>
  <si>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</si>
  <si>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</si>
  <si>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</si>
  <si>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</si>
  <si>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</si>
  <si>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</si>
  <si>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</si>
  <si>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</si>
  <si>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</si>
  <si>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</si>
  <si>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</si>
  <si>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</si>
  <si>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</si>
  <si>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</si>
  <si>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</si>
  <si>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</si>
  <si>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</si>
  <si>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</si>
  <si>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</si>
  <si>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</si>
  <si>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</si>
  <si>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</si>
  <si>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</si>
  <si>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</si>
  <si>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</si>
  <si>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</si>
  <si>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</si>
  <si>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</si>
  <si>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</si>
  <si>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</si>
  <si>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</si>
  <si>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</si>
  <si>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</si>
  <si>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</si>
  <si>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</si>
  <si>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</si>
  <si>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</si>
  <si>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</si>
  <si>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</si>
  <si>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</si>
  <si>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</si>
  <si>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</si>
  <si>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</si>
  <si>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</si>
  <si>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</si>
  <si>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</si>
  <si>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</si>
  <si>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</si>
  <si>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</si>
  <si>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</si>
  <si>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</si>
  <si>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</si>
  <si>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</si>
  <si>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</si>
  <si>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</si>
  <si>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</si>
  <si>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</si>
  <si>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</si>
  <si>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</si>
  <si>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</si>
  <si>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</si>
  <si>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</si>
  <si>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</si>
  <si>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</si>
  <si>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</si>
  <si>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</si>
  <si>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</si>
  <si>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</si>
  <si>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</si>
  <si>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</si>
  <si>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</si>
  <si>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</si>
  <si>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</si>
  <si>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</si>
  <si>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</si>
  <si>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</si>
  <si>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</si>
  <si>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</si>
  <si>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</si>
  <si>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</si>
  <si>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</si>
  <si>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</si>
  <si>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</si>
  <si>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</si>
  <si>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</si>
  <si>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</si>
  <si>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</si>
  <si>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</si>
  <si>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</si>
  <si>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</si>
  <si>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</si>
  <si>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</si>
  <si>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</si>
  <si>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</si>
  <si>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</si>
  <si>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</si>
  <si>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</si>
  <si>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</si>
  <si>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</si>
  <si>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</si>
  <si>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</si>
  <si>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</si>
  <si>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</si>
  <si>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</si>
  <si>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</si>
  <si>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</si>
  <si>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</si>
  <si>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</si>
  <si>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</si>
  <si>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</si>
  <si>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</si>
  <si>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</si>
  <si>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</si>
  <si>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</si>
  <si>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</si>
  <si>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</si>
  <si>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</si>
  <si>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</si>
  <si>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</si>
  <si>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</si>
  <si>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</si>
  <si>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</si>
  <si>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</si>
  <si>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</si>
  <si>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</si>
  <si>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</si>
  <si>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</si>
  <si>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</si>
  <si>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</si>
  <si>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</si>
  <si>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</si>
  <si>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</si>
  <si>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</si>
  <si>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</si>
  <si>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</si>
  <si>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</si>
  <si>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</si>
  <si>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</si>
  <si>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</si>
  <si>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</si>
  <si>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</si>
  <si>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</si>
  <si>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</si>
  <si>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</si>
  <si>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</si>
  <si>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</si>
  <si>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</si>
  <si>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</si>
  <si>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</si>
  <si>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</si>
  <si>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</si>
  <si>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</si>
  <si>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</si>
  <si>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</si>
  <si>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</si>
  <si>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</si>
  <si>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</si>
  <si>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</si>
  <si>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</si>
  <si>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</si>
  <si>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</si>
  <si>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</si>
  <si>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</si>
  <si>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</si>
  <si>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</si>
  <si>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</si>
  <si>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</si>
  <si>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</si>
  <si>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</si>
  <si>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</si>
  <si>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</si>
  <si>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</si>
  <si>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</si>
  <si>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</si>
  <si>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</si>
  <si>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</si>
  <si>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</si>
  <si>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</si>
  <si>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</si>
  <si>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</si>
  <si>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</si>
  <si>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</si>
  <si>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</si>
  <si>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</si>
  <si>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</si>
  <si>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</si>
  <si>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</si>
  <si>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</si>
  <si>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</si>
  <si>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</si>
  <si>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</si>
  <si>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</si>
  <si>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</si>
  <si>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</si>
  <si>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</si>
  <si>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</si>
  <si>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</si>
  <si>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</si>
  <si>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</si>
  <si>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</si>
  <si>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</si>
  <si>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</si>
  <si>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</si>
  <si>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</si>
  <si>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</si>
  <si>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</si>
  <si>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</si>
  <si>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</si>
  <si>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</si>
  <si>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</si>
  <si>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</si>
  <si>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</si>
  <si>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</si>
  <si>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</si>
  <si>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</si>
  <si>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</si>
  <si>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</si>
  <si>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</si>
  <si>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</si>
  <si>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</si>
  <si>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</si>
  <si>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</si>
  <si>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</si>
  <si>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</si>
  <si>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</si>
  <si>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</si>
  <si>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</si>
  <si>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</si>
  <si>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</si>
  <si>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</si>
  <si>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</si>
  <si>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</si>
  <si>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</si>
  <si>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</si>
  <si>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</si>
  <si>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</si>
  <si>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</si>
  <si>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</si>
  <si>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</si>
  <si>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</si>
  <si>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</si>
  <si>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</si>
  <si>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</si>
  <si>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</si>
  <si>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</si>
  <si>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</si>
  <si>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</si>
  <si>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</si>
  <si>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</si>
  <si>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</si>
  <si>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</si>
  <si>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</si>
  <si>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</si>
  <si>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</si>
  <si>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</si>
  <si>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</si>
  <si>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</si>
  <si>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</si>
  <si>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</si>
  <si>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</si>
  <si>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</si>
  <si>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</si>
  <si>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</si>
  <si>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</si>
  <si>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</si>
  <si>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</si>
  <si>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</si>
  <si>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</si>
  <si>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</si>
  <si>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</si>
  <si>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</si>
  <si>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</si>
  <si>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</si>
  <si>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</si>
  <si>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</si>
  <si>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</si>
  <si>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</si>
  <si>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</si>
  <si>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</si>
  <si>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</si>
  <si>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</si>
  <si>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</si>
  <si>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</si>
  <si>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</si>
  <si>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</si>
  <si>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</si>
  <si>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</si>
  <si>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</si>
  <si>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</si>
  <si>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</si>
  <si>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</si>
  <si>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</si>
  <si>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</si>
  <si>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</si>
  <si>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</si>
  <si>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</si>
  <si>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</si>
  <si>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</si>
  <si>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</si>
  <si>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</si>
  <si>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</si>
  <si>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</si>
  <si>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</si>
  <si>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</si>
  <si>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</si>
  <si>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</si>
  <si>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</si>
  <si>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</si>
  <si>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</si>
  <si>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</si>
  <si>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</si>
  <si>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</si>
  <si>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</si>
  <si>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</si>
  <si>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</si>
  <si>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</si>
  <si>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</si>
  <si>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</si>
  <si>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</si>
  <si>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</si>
  <si>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</si>
  <si>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</si>
  <si>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</si>
  <si>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</si>
  <si>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</si>
  <si>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</si>
  <si>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</si>
  <si>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</si>
  <si>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</si>
  <si>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</si>
  <si>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</si>
  <si>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</si>
  <si>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</si>
  <si>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</si>
  <si>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</si>
  <si>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</si>
  <si>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</si>
  <si>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</si>
  <si>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</si>
  <si>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</si>
  <si>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</si>
  <si>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</si>
  <si>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</si>
  <si>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</si>
  <si>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</si>
  <si>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</si>
  <si>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</si>
  <si>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</si>
  <si>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</si>
  <si>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</si>
  <si>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</si>
  <si>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</si>
  <si>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</si>
  <si>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</si>
  <si>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</si>
  <si>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</si>
  <si>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</si>
  <si>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</si>
  <si>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</si>
  <si>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</si>
  <si>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</si>
  <si>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</si>
  <si>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</si>
  <si>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</si>
  <si>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</si>
  <si>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</si>
  <si>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</si>
  <si>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</si>
  <si>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</si>
  <si>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</si>
  <si>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</si>
  <si>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</si>
  <si>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</si>
  <si>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</si>
  <si>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</si>
  <si>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</si>
  <si>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</si>
  <si>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</si>
  <si>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</si>
  <si>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</si>
  <si>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</si>
  <si>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</si>
  <si>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</si>
  <si>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</si>
  <si>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</si>
  <si>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</si>
  <si>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</si>
  <si>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</si>
  <si>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</si>
  <si>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</si>
  <si>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</si>
  <si>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</si>
  <si>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</si>
  <si>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</si>
  <si>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</si>
  <si>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</si>
  <si>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</si>
  <si>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</si>
  <si>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</si>
  <si>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</si>
  <si>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</si>
  <si>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</si>
  <si>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</si>
  <si>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</si>
  <si>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</si>
  <si>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</si>
  <si>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</si>
  <si>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</si>
  <si>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</si>
  <si>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</si>
  <si>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</si>
  <si>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</si>
  <si>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</si>
  <si>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</si>
  <si>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</si>
  <si>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</si>
  <si>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</si>
  <si>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</si>
  <si>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</si>
  <si>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</si>
  <si>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</si>
  <si>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</si>
  <si>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</si>
  <si>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</si>
  <si>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</si>
  <si>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</si>
  <si>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</si>
  <si>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</si>
  <si>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</si>
  <si>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</si>
  <si>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</si>
  <si>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</si>
  <si>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</si>
  <si>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</si>
  <si>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</si>
  <si>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</si>
  <si>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</si>
  <si>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</si>
  <si>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</si>
  <si>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</si>
  <si>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</si>
  <si>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</si>
  <si>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</si>
  <si>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</si>
  <si>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</si>
  <si>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</si>
  <si>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</si>
  <si>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</si>
  <si>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</si>
  <si>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</si>
  <si>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</si>
  <si>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</si>
  <si>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</si>
  <si>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</si>
  <si>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</si>
  <si>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</si>
  <si>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</si>
  <si>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</si>
  <si>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</si>
  <si>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</si>
  <si>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</si>
  <si>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</si>
  <si>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</si>
  <si>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</si>
  <si>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</si>
  <si>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</si>
  <si>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</si>
  <si>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</si>
  <si>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</si>
  <si>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</si>
  <si>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</si>
  <si>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</si>
  <si>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</si>
  <si>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</si>
  <si>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</si>
  <si>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</si>
  <si>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</si>
  <si>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</si>
  <si>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</si>
  <si>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</si>
  <si>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</si>
  <si>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</si>
  <si>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</si>
  <si>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</si>
  <si>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</si>
  <si>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</si>
  <si>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</si>
  <si>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</si>
  <si>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</si>
  <si>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</si>
  <si>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</si>
  <si>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</si>
  <si>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</si>
  <si>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</si>
  <si>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</si>
  <si>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</si>
  <si>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</si>
  <si>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</si>
  <si>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</si>
  <si>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</si>
  <si>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</si>
  <si>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</si>
  <si>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</si>
  <si>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</si>
  <si>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</si>
  <si>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</si>
  <si>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</si>
  <si>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</si>
  <si>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</si>
  <si>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</si>
  <si>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</si>
  <si>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</si>
  <si>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</si>
  <si>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</si>
  <si>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</si>
  <si>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</si>
  <si>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</si>
  <si>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</si>
  <si>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</si>
  <si>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</si>
  <si>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</si>
  <si>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</si>
  <si>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</si>
  <si>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</si>
  <si>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</si>
  <si>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</si>
  <si>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</si>
  <si>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</si>
  <si>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</si>
  <si>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</si>
  <si>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</si>
  <si>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</si>
  <si>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</si>
  <si>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</si>
  <si>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</si>
  <si>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</si>
  <si>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</si>
  <si>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</si>
  <si>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</si>
  <si>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</si>
  <si>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</si>
  <si>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</si>
  <si>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</si>
  <si>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</si>
  <si>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</si>
  <si>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</si>
  <si>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</si>
  <si>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</si>
  <si>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</si>
  <si>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</si>
  <si>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</si>
  <si>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</si>
  <si>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</si>
  <si>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</si>
  <si>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</si>
  <si>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</si>
  <si>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</si>
  <si>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</si>
  <si>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</si>
  <si>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</si>
  <si>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</si>
  <si>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</si>
  <si>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</si>
  <si>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</si>
  <si>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</si>
  <si>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</si>
  <si>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</si>
  <si>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</si>
  <si>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</si>
  <si>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</si>
  <si>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</si>
  <si>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</si>
  <si>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</si>
  <si>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</si>
  <si>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</si>
  <si>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</si>
  <si>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</si>
  <si>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</si>
  <si>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</si>
  <si>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</si>
  <si>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</si>
  <si>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</si>
  <si>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</si>
  <si>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</si>
  <si>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</si>
  <si>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</si>
  <si>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</si>
  <si>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</si>
  <si>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</si>
  <si>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</si>
  <si>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</si>
  <si>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</si>
  <si>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</si>
  <si>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</si>
  <si>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</si>
  <si>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</si>
  <si>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</si>
  <si>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</si>
  <si>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</si>
  <si>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</si>
  <si>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</si>
  <si>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</si>
  <si>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</si>
  <si>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</si>
  <si>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</si>
  <si>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</si>
  <si>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</si>
  <si>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</si>
  <si>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</si>
  <si>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</si>
  <si>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</si>
  <si>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</si>
  <si>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</si>
  <si>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</si>
  <si>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</si>
  <si>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</si>
  <si>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</si>
  <si>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</si>
  <si>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</si>
  <si>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</si>
  <si>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</si>
  <si>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</si>
  <si>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</si>
  <si>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</si>
  <si>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</si>
  <si>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</si>
  <si>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</si>
  <si>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</si>
  <si>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</si>
  <si>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</si>
  <si>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</si>
  <si>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</si>
  <si>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</si>
  <si>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</si>
  <si>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</si>
  <si>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</si>
  <si>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</si>
  <si>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</si>
  <si>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</si>
  <si>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</si>
  <si>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</si>
  <si>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</si>
  <si>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</si>
  <si>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</si>
  <si>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</si>
  <si>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</si>
  <si>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</si>
  <si>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</si>
  <si>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</si>
  <si>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</si>
  <si>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</si>
  <si>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</si>
  <si>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</si>
  <si>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</si>
  <si>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</si>
  <si>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</si>
  <si>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</si>
  <si>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</si>
  <si>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</si>
  <si>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</si>
  <si>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</si>
  <si>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</si>
  <si>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</si>
  <si>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</si>
  <si>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</si>
  <si>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</si>
  <si>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</si>
  <si>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</si>
  <si>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</si>
  <si>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</si>
  <si>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</si>
  <si>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</si>
  <si>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</si>
  <si>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</si>
  <si>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</si>
  <si>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</si>
  <si>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</si>
  <si>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</si>
  <si>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</si>
  <si>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</si>
  <si>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</si>
  <si>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</si>
  <si>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</si>
  <si>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</si>
  <si>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</si>
  <si>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</si>
  <si>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</si>
  <si>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</si>
  <si>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</si>
  <si>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</si>
  <si>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</si>
  <si>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</si>
  <si>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</si>
  <si>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</si>
  <si>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</si>
  <si>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</si>
  <si>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</si>
  <si>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</si>
  <si>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</si>
  <si>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</si>
  <si>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</si>
  <si>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</si>
  <si>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</si>
  <si>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</si>
  <si>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</si>
  <si>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</si>
  <si>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</si>
  <si>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</si>
  <si>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</si>
  <si>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</si>
  <si>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</si>
  <si>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</si>
  <si>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</si>
  <si>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</si>
  <si>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</si>
  <si>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</si>
  <si>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</si>
  <si>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</si>
  <si>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</si>
  <si>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</si>
  <si>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</si>
  <si>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</si>
  <si>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</si>
  <si>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</si>
  <si>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</si>
  <si>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</si>
  <si>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</si>
  <si>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</si>
  <si>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</si>
  <si>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</si>
  <si>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</si>
  <si>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</si>
  <si>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</si>
  <si>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</si>
  <si>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</si>
  <si>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</si>
  <si>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</si>
  <si>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</si>
  <si>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</si>
  <si>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</si>
  <si>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</si>
  <si>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</si>
  <si>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</si>
  <si>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</si>
  <si>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</si>
  <si>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</si>
  <si>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</si>
  <si>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</si>
  <si>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</si>
  <si>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</si>
  <si>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</si>
  <si>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</si>
  <si>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</si>
  <si>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</si>
  <si>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</si>
  <si>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</si>
  <si>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</si>
  <si>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</si>
  <si>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</si>
  <si>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</si>
  <si>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</si>
  <si>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</si>
  <si>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</si>
  <si>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</si>
  <si>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</si>
  <si>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</si>
  <si>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</si>
  <si>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</si>
  <si>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</si>
  <si>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</si>
  <si>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</si>
  <si>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</si>
  <si>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</si>
  <si>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</si>
  <si>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</si>
  <si>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</si>
  <si>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</si>
  <si>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</si>
  <si>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</si>
  <si>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</si>
  <si>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</si>
  <si>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</si>
  <si>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</si>
  <si>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</si>
  <si>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</si>
  <si>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</si>
  <si>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</si>
  <si>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</si>
  <si>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</si>
  <si>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</si>
  <si>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</si>
  <si>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</si>
  <si>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</si>
  <si>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</si>
  <si>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</si>
  <si>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</si>
  <si>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</si>
  <si>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</si>
  <si>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</si>
  <si>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</si>
  <si>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</si>
  <si>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</si>
  <si>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</si>
  <si>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</si>
  <si>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</si>
  <si>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</si>
  <si>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</si>
  <si>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</si>
  <si>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</si>
  <si>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</si>
  <si>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</si>
  <si>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</si>
  <si>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</si>
  <si>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</si>
  <si>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</si>
  <si>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</si>
  <si>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</si>
  <si>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</si>
  <si>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</si>
  <si>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</si>
  <si>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</si>
  <si>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</si>
  <si>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</si>
  <si>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</si>
  <si>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</si>
  <si>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</si>
  <si>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</si>
  <si>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</si>
  <si>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</si>
  <si>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</si>
  <si>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</si>
  <si>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</si>
  <si>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</si>
  <si>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</si>
  <si>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</si>
  <si>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</si>
  <si>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</si>
  <si>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</si>
  <si>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</si>
  <si>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</si>
  <si>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</si>
  <si>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</si>
  <si>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</si>
  <si>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</si>
  <si>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</si>
  <si>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</si>
  <si>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</si>
  <si>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</si>
  <si>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</si>
  <si>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</si>
  <si>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</si>
  <si>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</si>
  <si>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</si>
  <si>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</si>
  <si>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</si>
  <si>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</si>
  <si>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</si>
  <si>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</si>
  <si>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</si>
  <si>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</si>
  <si>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</si>
  <si>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</si>
  <si>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</si>
  <si>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</si>
  <si>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</si>
  <si>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</si>
  <si>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</si>
  <si>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</si>
  <si>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</si>
  <si>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</si>
  <si>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</si>
  <si>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</si>
  <si>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</si>
  <si>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</si>
  <si>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</si>
  <si>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</si>
  <si>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</si>
  <si>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</si>
  <si>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</si>
  <si>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</si>
  <si>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</si>
  <si>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</si>
  <si>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</si>
  <si>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</si>
  <si>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</si>
  <si>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</si>
  <si>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</si>
  <si>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</si>
  <si>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</si>
  <si>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</si>
  <si>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</si>
  <si>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</si>
  <si>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</si>
  <si>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</si>
  <si>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</si>
  <si>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</si>
  <si>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</si>
  <si>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</si>
  <si>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</si>
  <si>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</si>
  <si>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</si>
  <si>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</si>
  <si>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</si>
  <si>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</si>
  <si>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</si>
  <si>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</si>
  <si>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</si>
  <si>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</si>
  <si>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</si>
  <si>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</si>
  <si>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</si>
  <si>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</si>
  <si>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</si>
  <si>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</si>
  <si>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</si>
  <si>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</si>
  <si>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</si>
  <si>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</si>
  <si>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</si>
  <si>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</si>
  <si>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</si>
  <si>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</si>
  <si>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</si>
  <si>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</si>
  <si>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</si>
  <si>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</si>
  <si>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</si>
  <si>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</si>
  <si>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</si>
  <si>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</si>
  <si>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</si>
  <si>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</si>
  <si>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</si>
  <si>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</si>
  <si>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</si>
  <si>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</si>
  <si>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</si>
  <si>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</si>
  <si>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</si>
  <si>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</si>
  <si>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</si>
  <si>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</si>
  <si>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</si>
  <si>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</si>
  <si>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</si>
  <si>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</si>
  <si>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</si>
  <si>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</si>
  <si>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</si>
  <si>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</si>
  <si>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</si>
  <si>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</si>
  <si>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</si>
  <si>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</si>
  <si>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</si>
  <si>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</si>
  <si>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</si>
  <si>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</si>
  <si>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</si>
  <si>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</si>
  <si>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</si>
  <si>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</si>
  <si>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</si>
  <si>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</si>
  <si>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</si>
  <si>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</si>
  <si>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</si>
  <si>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</si>
  <si>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</si>
  <si>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</si>
  <si>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</si>
  <si>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</si>
  <si>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</si>
  <si>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</si>
  <si>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</si>
  <si>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</si>
  <si>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</si>
  <si>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</si>
  <si>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</si>
  <si>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</si>
  <si>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</si>
  <si>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</si>
  <si>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</si>
  <si>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</si>
  <si>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</si>
  <si>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</si>
  <si>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</si>
  <si>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</si>
  <si>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</si>
  <si>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</si>
  <si>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</si>
  <si>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</si>
  <si>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</si>
  <si>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</si>
  <si>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</si>
  <si>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</si>
  <si>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</si>
  <si>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</si>
  <si>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</si>
  <si>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</si>
  <si>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</si>
  <si>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</si>
  <si>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</si>
  <si>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</si>
  <si>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</si>
  <si>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</si>
  <si>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</si>
  <si>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</si>
  <si>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</si>
  <si>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</si>
  <si>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</si>
  <si>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</si>
  <si>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</si>
  <si>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</si>
  <si>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</si>
  <si>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</si>
  <si>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</si>
  <si>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</si>
  <si>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</si>
  <si>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</si>
  <si>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</si>
  <si>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</si>
  <si>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</si>
  <si>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</si>
  <si>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</si>
  <si>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</si>
  <si>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</si>
  <si>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</si>
  <si>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</si>
  <si>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</si>
  <si>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</si>
  <si>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</si>
  <si>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</si>
  <si>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</si>
  <si>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</si>
  <si>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</si>
  <si>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</si>
  <si>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</si>
  <si>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</si>
  <si>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</si>
  <si>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</si>
  <si>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</si>
  <si>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</si>
  <si>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</si>
  <si>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</si>
  <si>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</si>
  <si>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</si>
  <si>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</si>
  <si>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</si>
  <si>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</si>
  <si>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</si>
  <si>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</si>
  <si>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</si>
  <si>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</si>
  <si>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</si>
  <si>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</si>
  <si>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</si>
  <si>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</si>
  <si>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</si>
  <si>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</si>
  <si>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</si>
  <si>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</si>
  <si>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</si>
  <si>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</si>
  <si>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</si>
  <si>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</si>
  <si>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</si>
  <si>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</si>
  <si>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</si>
  <si>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</si>
  <si>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</si>
  <si>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</si>
  <si>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</si>
  <si>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</si>
  <si>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</si>
  <si>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</si>
  <si>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</si>
  <si>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</si>
  <si>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</si>
  <si>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</si>
  <si>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</si>
  <si>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</si>
  <si>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</si>
  <si>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</si>
  <si>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</si>
  <si>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</si>
  <si>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</si>
  <si>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</si>
  <si>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</si>
  <si>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</si>
  <si>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</si>
  <si>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</si>
  <si>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</si>
  <si>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</si>
  <si>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</si>
  <si>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</si>
  <si>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</si>
  <si>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</si>
  <si>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</si>
  <si>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</si>
  <si>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</si>
  <si>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</si>
  <si>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</si>
  <si>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</si>
  <si>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</si>
  <si>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</si>
  <si>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</si>
  <si>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</si>
  <si>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</si>
  <si>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</si>
  <si>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</si>
  <si>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</si>
  <si>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</si>
  <si>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</si>
  <si>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</si>
  <si>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</si>
  <si>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</si>
  <si>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</si>
  <si>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</si>
  <si>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</si>
  <si>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</si>
  <si>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</si>
  <si>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</si>
  <si>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</si>
  <si>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</si>
  <si>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</si>
  <si>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</si>
  <si>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</si>
  <si>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</si>
  <si>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</si>
  <si>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</si>
  <si>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</si>
  <si>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</si>
  <si>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</si>
  <si>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</si>
  <si>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</si>
  <si>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</si>
  <si>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</si>
  <si>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</si>
  <si>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</si>
  <si>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</si>
  <si>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</si>
  <si>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</si>
  <si>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</si>
  <si>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</si>
  <si>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</si>
  <si>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</si>
  <si>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</si>
  <si>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</si>
  <si>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</si>
  <si>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</si>
  <si>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</si>
  <si>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</si>
  <si>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</si>
  <si>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</si>
  <si>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</si>
  <si>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</si>
  <si>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</si>
  <si>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</si>
  <si>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</si>
  <si>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</si>
  <si>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</si>
  <si>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</si>
  <si>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</si>
  <si>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</si>
  <si>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</si>
  <si>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</si>
  <si>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</si>
  <si>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</si>
  <si>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</si>
  <si>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</si>
  <si>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</si>
  <si>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</si>
  <si>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</si>
  <si>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</si>
  <si>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</si>
  <si>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</si>
  <si>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</si>
  <si>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</si>
  <si>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</si>
  <si>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</si>
  <si>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</si>
  <si>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</si>
  <si>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</si>
  <si>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</si>
  <si>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</si>
  <si>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</si>
  <si>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</si>
  <si>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</si>
  <si>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</si>
  <si>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</si>
  <si>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</si>
  <si>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</si>
  <si>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</si>
  <si>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</si>
  <si>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</si>
  <si>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</si>
  <si>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</si>
  <si>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</si>
  <si>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</si>
  <si>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</si>
  <si>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</si>
  <si>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</si>
  <si>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</si>
  <si>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</si>
  <si>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</si>
  <si>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</si>
  <si>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</si>
  <si>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</si>
  <si>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</si>
  <si>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</si>
  <si>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</si>
  <si>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</si>
  <si>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</si>
  <si>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</si>
  <si>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</si>
  <si>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</si>
  <si>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</si>
  <si>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</si>
  <si>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</si>
  <si>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</si>
  <si>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</si>
  <si>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</si>
  <si>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</si>
  <si>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</si>
  <si>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</si>
  <si>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</si>
  <si>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</si>
  <si>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</si>
  <si>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</si>
  <si>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</si>
  <si>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</si>
  <si>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</si>
  <si>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</si>
  <si>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</si>
  <si>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</si>
  <si>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</si>
  <si>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</si>
  <si>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</si>
  <si>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</si>
  <si>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</si>
  <si>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</si>
  <si>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</si>
  <si>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</si>
  <si>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</si>
  <si>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</si>
  <si>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</si>
  <si>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</si>
  <si>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</si>
  <si>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</si>
  <si>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</si>
  <si>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</si>
  <si>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</si>
  <si>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</si>
  <si>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</si>
  <si>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</si>
  <si>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</si>
  <si>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</si>
  <si>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</si>
  <si>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</si>
  <si>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</si>
  <si>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</si>
  <si>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</si>
  <si>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</si>
  <si>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</si>
  <si>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</si>
  <si>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</si>
  <si>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</si>
  <si>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</si>
  <si>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</si>
  <si>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</si>
  <si>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</si>
  <si>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</si>
  <si>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</si>
  <si>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</si>
  <si>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</si>
  <si>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</si>
  <si>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</si>
  <si>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</si>
  <si>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</si>
  <si>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</si>
  <si>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</si>
  <si>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</si>
  <si>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</si>
  <si>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</si>
  <si>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</si>
  <si>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</si>
  <si>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</si>
  <si>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</si>
  <si>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</si>
  <si>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</si>
  <si>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</si>
  <si>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</si>
  <si>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</si>
  <si>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</si>
  <si>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</si>
  <si>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</si>
  <si>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</si>
  <si>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</si>
  <si>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</si>
  <si>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</si>
  <si>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</si>
  <si>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</si>
  <si>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</si>
  <si>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</si>
  <si>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</si>
  <si>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</si>
  <si>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</si>
  <si>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</si>
  <si>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</si>
  <si>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</si>
  <si>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</si>
  <si>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</si>
  <si>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</si>
  <si>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</si>
  <si>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</si>
  <si>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</si>
  <si>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</si>
  <si>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</si>
  <si>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</si>
  <si>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</si>
  <si>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</si>
  <si>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</si>
  <si>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</si>
  <si>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</si>
  <si>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</si>
  <si>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</si>
  <si>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</si>
  <si>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</si>
  <si>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</si>
  <si>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</si>
  <si>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</si>
  <si>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</si>
  <si>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</si>
  <si>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</si>
  <si>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</si>
  <si>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</si>
  <si>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</si>
  <si>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</si>
  <si>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</si>
  <si>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</si>
  <si>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</si>
  <si>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</si>
  <si>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</si>
  <si>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</si>
  <si>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</si>
  <si>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</si>
  <si>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</si>
  <si>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</si>
  <si>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</si>
  <si>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</si>
  <si>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</si>
  <si>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</si>
  <si>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</si>
  <si>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</si>
  <si>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</si>
  <si>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</si>
  <si>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</si>
  <si>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</si>
  <si>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</si>
  <si>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</si>
  <si>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</si>
  <si>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</si>
  <si>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</si>
  <si>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</si>
  <si>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</si>
  <si>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</si>
  <si>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</si>
  <si>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</si>
  <si>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</si>
  <si>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</si>
  <si>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</si>
  <si>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</si>
  <si>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</si>
  <si>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</si>
  <si>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</si>
  <si>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</si>
  <si>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</si>
  <si>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</si>
  <si>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</si>
  <si>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</si>
  <si>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</si>
  <si>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</si>
  <si>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</si>
  <si>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</si>
  <si>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</si>
  <si>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</si>
  <si>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</si>
  <si>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</si>
  <si>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</si>
  <si>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</si>
  <si>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</si>
  <si>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</si>
  <si>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</si>
  <si>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</si>
  <si>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</si>
  <si>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</si>
  <si>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</si>
  <si>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</si>
  <si>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</si>
  <si>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</si>
  <si>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</si>
  <si>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</si>
  <si>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</si>
  <si>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</si>
  <si>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</si>
  <si>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</si>
  <si>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</si>
  <si>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</si>
  <si>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</si>
  <si>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</si>
  <si>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</si>
  <si>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</si>
  <si>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</si>
  <si>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</si>
  <si>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</si>
  <si>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</si>
  <si>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</si>
  <si>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</si>
  <si>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</si>
  <si>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</si>
  <si>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</si>
  <si>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</si>
  <si>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</si>
  <si>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</si>
  <si>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</si>
  <si>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</si>
  <si>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</si>
  <si>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</si>
  <si>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</si>
  <si>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</si>
  <si>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</si>
  <si>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</si>
  <si>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</si>
  <si>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</si>
  <si>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</si>
  <si>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</si>
  <si>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</si>
  <si>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</si>
  <si>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</si>
  <si>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</si>
  <si>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</si>
  <si>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</si>
  <si>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</si>
  <si>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</si>
  <si>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</si>
  <si>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</si>
  <si>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</si>
  <si>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</si>
  <si>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</si>
  <si>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</si>
  <si>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</si>
  <si>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</si>
  <si>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</si>
  <si>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</si>
  <si>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</si>
  <si>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</si>
  <si>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</si>
  <si>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</si>
  <si>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</si>
  <si>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</si>
  <si>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</si>
  <si>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</si>
  <si>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</si>
  <si>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</si>
  <si>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</si>
  <si>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</si>
  <si>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</si>
  <si>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</si>
  <si>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</si>
  <si>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</si>
  <si>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</si>
  <si>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</si>
  <si>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</si>
  <si>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</si>
  <si>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</si>
  <si>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</si>
  <si>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</si>
  <si>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</si>
  <si>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</si>
  <si>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</si>
  <si>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</si>
  <si>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</si>
  <si>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</si>
  <si>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</si>
  <si>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</si>
  <si>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</si>
  <si>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</si>
  <si>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</si>
  <si>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</si>
  <si>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</si>
  <si>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</si>
  <si>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</si>
  <si>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</si>
  <si>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</si>
  <si>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</si>
  <si>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</si>
  <si>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</si>
  <si>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</si>
  <si>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</si>
  <si>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</si>
  <si>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</si>
  <si>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</si>
  <si>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</si>
  <si>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</si>
  <si>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</si>
  <si>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</si>
  <si>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</si>
  <si>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</si>
  <si>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</si>
  <si>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</si>
  <si>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</si>
  <si>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</si>
  <si>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</si>
  <si>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</si>
  <si>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</si>
  <si>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</si>
  <si>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</si>
  <si>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</si>
  <si>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</si>
  <si>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</si>
  <si>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</si>
  <si>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</si>
  <si>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</si>
  <si>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</si>
  <si>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</si>
  <si>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</si>
  <si>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</si>
  <si>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</si>
  <si>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</si>
  <si>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</si>
  <si>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</si>
  <si>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</si>
  <si>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</si>
  <si>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</si>
  <si>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</si>
  <si>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</si>
  <si>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</si>
  <si>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</si>
  <si>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</si>
  <si>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</si>
  <si>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</si>
  <si>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</si>
  <si>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</si>
  <si>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</si>
  <si>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</si>
  <si>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</si>
  <si>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</si>
  <si>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</si>
  <si>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</si>
  <si>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</si>
  <si>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</si>
  <si>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</si>
  <si>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</si>
  <si>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</si>
  <si>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</si>
  <si>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</si>
  <si>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</si>
  <si>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</si>
  <si>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</si>
  <si>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</si>
  <si>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</si>
  <si>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</si>
  <si>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</si>
  <si>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</si>
  <si>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</si>
  <si>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</si>
  <si>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</si>
  <si>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</si>
  <si>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</si>
  <si>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</si>
  <si>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</si>
  <si>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</si>
  <si>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</si>
  <si>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</si>
  <si>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</si>
  <si>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</si>
  <si>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</si>
  <si>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</si>
  <si>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</si>
  <si>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</si>
  <si>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</si>
  <si>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</si>
  <si>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</si>
  <si>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</si>
  <si>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</si>
  <si>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</si>
  <si>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</si>
  <si>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</si>
  <si>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</si>
  <si>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</si>
  <si>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</si>
  <si>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</si>
  <si>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</si>
  <si>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</si>
  <si>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</si>
  <si>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</si>
  <si>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</si>
  <si>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</si>
  <si>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</si>
  <si>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</si>
  <si>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</si>
  <si>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</si>
  <si>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</si>
  <si>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</si>
  <si>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</si>
  <si>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</si>
  <si>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</si>
  <si>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</si>
  <si>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</si>
  <si>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</si>
  <si>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</si>
  <si>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</si>
  <si>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</si>
  <si>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</si>
  <si>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</si>
  <si>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</si>
  <si>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</si>
  <si>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</si>
  <si>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</si>
  <si>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</si>
  <si>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</si>
  <si>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</si>
  <si>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</si>
  <si>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</si>
  <si>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</si>
  <si>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</si>
  <si>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</si>
  <si>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</si>
  <si>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</si>
  <si>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</si>
  <si>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</si>
  <si>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</si>
  <si>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</si>
  <si>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</si>
  <si>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</si>
  <si>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</si>
  <si>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</si>
  <si>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</si>
  <si>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</si>
  <si>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</si>
  <si>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</si>
  <si>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</si>
  <si>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</si>
  <si>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</si>
  <si>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</si>
  <si>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</si>
  <si>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</si>
  <si>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</si>
  <si>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</si>
  <si>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</si>
  <si>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</si>
  <si>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</si>
  <si>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</si>
  <si>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</si>
  <si>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</si>
  <si>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</si>
  <si>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</si>
  <si>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</si>
  <si>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</si>
  <si>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</si>
  <si>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</si>
  <si>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</si>
  <si>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</si>
  <si>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</si>
  <si>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</si>
  <si>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</si>
  <si>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</si>
  <si>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</si>
  <si>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</si>
  <si>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</si>
  <si>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</si>
  <si>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</si>
  <si>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</si>
  <si>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</si>
  <si>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</si>
  <si>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</si>
  <si>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</si>
  <si>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</si>
  <si>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</si>
  <si>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</si>
  <si>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</si>
  <si>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</si>
  <si>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</si>
  <si>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</si>
  <si>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</si>
  <si>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</si>
  <si>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</si>
  <si>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</si>
  <si>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</si>
  <si>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</si>
  <si>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</si>
  <si>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</si>
  <si>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</si>
  <si>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</si>
  <si>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</si>
  <si>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</si>
  <si>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</si>
  <si>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</si>
  <si>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</si>
  <si>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</si>
  <si>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</si>
  <si>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</si>
  <si>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</si>
  <si>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</si>
  <si>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</si>
  <si>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</si>
  <si>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</si>
  <si>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</si>
  <si>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</si>
  <si>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</si>
  <si>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</si>
  <si>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</si>
  <si>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</si>
  <si>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</si>
  <si>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</si>
  <si>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</si>
  <si>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</si>
  <si>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</si>
  <si>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</si>
  <si>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</si>
  <si>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</si>
  <si>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</si>
  <si>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</si>
  <si>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</si>
  <si>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</si>
  <si>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</si>
  <si>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</si>
  <si>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</si>
  <si>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</si>
  <si>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</si>
  <si>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</si>
  <si>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</si>
  <si>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</si>
  <si>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</si>
  <si>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</si>
  <si>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</si>
  <si>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</si>
  <si>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</si>
  <si>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</si>
  <si>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</si>
  <si>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</si>
  <si>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</si>
  <si>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</si>
  <si>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</si>
  <si>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</si>
  <si>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</si>
  <si>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</si>
  <si>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</si>
  <si>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</si>
  <si>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</si>
  <si>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</si>
  <si>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</si>
  <si>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</si>
  <si>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</si>
  <si>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</si>
  <si>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</si>
  <si>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</si>
  <si>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</si>
  <si>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</si>
  <si>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</si>
  <si>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</si>
  <si>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</si>
  <si>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</si>
  <si>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</si>
  <si>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</si>
  <si>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</si>
  <si>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</si>
  <si>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</si>
  <si>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</si>
  <si>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</si>
  <si>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</si>
  <si>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</si>
  <si>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</si>
  <si>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</si>
  <si>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</si>
  <si>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</si>
  <si>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</si>
  <si>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</si>
  <si>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</si>
  <si>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</si>
  <si>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</si>
  <si>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</si>
  <si>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</si>
  <si>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</si>
  <si>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</si>
  <si>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</si>
  <si>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</si>
  <si>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</si>
  <si>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</si>
  <si>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</si>
  <si>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</si>
  <si>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</si>
  <si>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</si>
  <si>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</si>
  <si>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</si>
  <si>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</si>
  <si>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</si>
  <si>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</si>
  <si>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</si>
  <si>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</si>
  <si>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</si>
  <si>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</si>
  <si>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</si>
  <si>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</si>
  <si>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</si>
  <si>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</si>
  <si>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</si>
  <si>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</si>
  <si>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</si>
  <si>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</si>
  <si>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</si>
  <si>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</si>
  <si>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</si>
  <si>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</si>
  <si>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</si>
  <si>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</si>
  <si>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</si>
  <si>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</si>
  <si>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</si>
  <si>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</si>
  <si>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</si>
  <si>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</si>
  <si>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</si>
  <si>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</si>
  <si>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</si>
  <si>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</si>
  <si>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</si>
  <si>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</si>
  <si>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</si>
  <si>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</si>
  <si>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</si>
  <si>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</si>
  <si>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</si>
  <si>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</si>
  <si>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</si>
  <si>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</si>
  <si>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</si>
  <si>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</si>
  <si>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</si>
  <si>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</si>
  <si>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</si>
  <si>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</si>
  <si>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</si>
  <si>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</si>
  <si>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</si>
  <si>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</si>
  <si>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</si>
  <si>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</si>
  <si>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</si>
  <si>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</si>
  <si>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</si>
  <si>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</si>
  <si>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</si>
  <si>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</si>
  <si>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</si>
  <si>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</si>
  <si>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</si>
  <si>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</si>
  <si>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</si>
  <si>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</si>
  <si>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</si>
  <si>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</si>
  <si>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</si>
  <si>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</si>
  <si>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</si>
  <si>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</si>
  <si>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</si>
  <si>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</si>
  <si>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</si>
  <si>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</si>
  <si>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</si>
  <si>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</si>
  <si>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</si>
  <si>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</si>
  <si>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</si>
  <si>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</si>
  <si>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</si>
  <si>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</si>
  <si>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</si>
  <si>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</si>
  <si>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</si>
  <si>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</si>
  <si>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</si>
  <si>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</si>
  <si>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</si>
  <si>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</si>
  <si>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</si>
  <si>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</si>
  <si>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</si>
  <si>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</si>
  <si>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</si>
  <si>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</si>
  <si>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</si>
  <si>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</si>
  <si>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</si>
  <si>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</si>
  <si>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</si>
  <si>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</si>
  <si>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</si>
  <si>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</si>
  <si>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</si>
  <si>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</si>
  <si>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</si>
  <si>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</si>
  <si>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</si>
  <si>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</si>
  <si>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</si>
  <si>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</si>
  <si>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</si>
  <si>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</si>
  <si>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</si>
  <si>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</si>
  <si>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</si>
  <si>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</si>
  <si>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</si>
  <si>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</si>
  <si>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</si>
  <si>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</si>
  <si>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</si>
  <si>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</si>
  <si>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</si>
  <si>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</si>
  <si>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</si>
  <si>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</si>
  <si>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</si>
  <si>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</si>
  <si>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</si>
  <si>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</si>
  <si>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</si>
  <si>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</si>
  <si>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</si>
  <si>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</si>
  <si>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</si>
  <si>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</si>
  <si>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</si>
  <si>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</si>
  <si>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</si>
  <si>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</si>
  <si>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</si>
  <si>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</si>
  <si>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</si>
  <si>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</si>
  <si>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</si>
  <si>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</si>
  <si>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</si>
  <si>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</si>
  <si>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</si>
  <si>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</si>
  <si>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</si>
  <si>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</si>
  <si>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</si>
  <si>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</si>
  <si>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</si>
  <si>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</si>
  <si>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</si>
  <si>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</si>
  <si>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</si>
  <si>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</si>
  <si>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</si>
  <si>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</si>
  <si>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</si>
  <si>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</si>
  <si>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</si>
  <si>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</si>
  <si>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</si>
  <si>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</si>
  <si>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</si>
  <si>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</si>
  <si>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</si>
  <si>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</si>
  <si>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</si>
  <si>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</si>
  <si>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</si>
  <si>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</si>
  <si>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</si>
  <si>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</si>
  <si>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</si>
  <si>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</si>
  <si>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</si>
  <si>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</si>
  <si>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</si>
  <si>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</si>
  <si>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</si>
  <si>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</si>
  <si>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</si>
  <si>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</si>
  <si>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</si>
  <si>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</si>
  <si>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</si>
  <si>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</si>
  <si>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</si>
  <si>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</si>
  <si>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</si>
  <si>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</si>
  <si>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</si>
  <si>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</si>
  <si>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</si>
  <si>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</si>
  <si>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</si>
  <si>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</si>
  <si>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</si>
  <si>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</si>
  <si>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</si>
  <si>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</si>
  <si>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</si>
  <si>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</si>
  <si>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</si>
  <si>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</si>
  <si>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</si>
  <si>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</si>
  <si>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</si>
  <si>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</si>
  <si>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</si>
  <si>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</si>
  <si>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</si>
  <si>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</si>
  <si>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</si>
  <si>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</si>
  <si>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</si>
  <si>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</si>
  <si>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</si>
  <si>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</si>
  <si>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</si>
  <si>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</si>
  <si>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</si>
  <si>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</si>
  <si>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</si>
  <si>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</si>
  <si>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</si>
  <si>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</si>
  <si>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</si>
  <si>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</si>
  <si>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</si>
  <si>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</si>
  <si>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</si>
  <si>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</si>
  <si>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</si>
  <si>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</si>
  <si>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</si>
  <si>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</si>
  <si>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</si>
  <si>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</si>
  <si>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</si>
  <si>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</si>
  <si>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</si>
  <si>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</si>
  <si>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</si>
  <si>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</si>
  <si>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</si>
  <si>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</si>
  <si>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</si>
  <si>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</si>
  <si>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</si>
  <si>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</si>
  <si>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</si>
  <si>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</si>
  <si>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</si>
  <si>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</si>
  <si>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</si>
  <si>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</si>
  <si>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</si>
  <si>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</si>
  <si>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</si>
  <si>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</si>
  <si>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</si>
  <si>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</si>
  <si>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</si>
  <si>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</si>
  <si>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</si>
  <si>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</si>
  <si>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</si>
  <si>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</si>
  <si>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</si>
  <si>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</si>
  <si>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</si>
  <si>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</si>
  <si>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</si>
  <si>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</si>
  <si>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</si>
  <si>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</si>
  <si>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</si>
  <si>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</si>
  <si>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</si>
  <si>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</si>
  <si>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</si>
  <si>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</si>
  <si>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</si>
  <si>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</si>
  <si>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</si>
  <si>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</si>
  <si>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</si>
  <si>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</si>
  <si>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</si>
  <si>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</si>
  <si>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</si>
  <si>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</si>
  <si>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</si>
  <si>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</si>
  <si>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</si>
  <si>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</si>
  <si>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</si>
  <si>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</si>
  <si>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</si>
  <si>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</si>
  <si>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</si>
  <si>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</si>
  <si>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</si>
  <si>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</si>
  <si>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</si>
  <si>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</si>
  <si>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</si>
  <si>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</si>
  <si>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</si>
  <si>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</si>
  <si>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</si>
  <si>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</si>
  <si>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</si>
  <si>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</si>
  <si>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</si>
  <si>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</si>
  <si>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</si>
  <si>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</si>
  <si>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</si>
  <si>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</si>
  <si>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</si>
  <si>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</si>
  <si>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</si>
  <si>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</si>
  <si>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</si>
  <si>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</si>
  <si>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</si>
  <si>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</si>
  <si>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</si>
  <si>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</si>
  <si>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</si>
  <si>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</si>
  <si>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</si>
  <si>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</si>
  <si>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</si>
  <si>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</si>
  <si>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</si>
  <si>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</si>
  <si>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</si>
  <si>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</si>
  <si>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</si>
  <si>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</si>
  <si>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</si>
  <si>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</si>
  <si>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</si>
  <si>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</si>
  <si>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</si>
  <si>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</si>
  <si>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</si>
  <si>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</si>
  <si>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</si>
  <si>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</si>
  <si>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</si>
  <si>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</si>
  <si>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</si>
  <si>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</si>
  <si>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</si>
  <si>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</si>
  <si>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</si>
  <si>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</si>
  <si>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</si>
  <si>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</si>
  <si>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</si>
  <si>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</si>
  <si>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</si>
  <si>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</si>
  <si>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</si>
  <si>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</si>
  <si>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</si>
  <si>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</si>
  <si>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</si>
  <si>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</si>
  <si>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</si>
  <si>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</si>
  <si>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</si>
  <si>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</si>
  <si>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</si>
  <si>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</si>
  <si>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</si>
  <si>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</si>
  <si>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</si>
  <si>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</si>
  <si>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</si>
  <si>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</si>
  <si>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</si>
  <si>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</si>
  <si>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</si>
  <si>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</si>
  <si>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</si>
  <si>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</si>
  <si>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</si>
  <si>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</si>
  <si>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</si>
  <si>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</si>
  <si>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</si>
  <si>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</si>
  <si>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</si>
  <si>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</si>
  <si>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</si>
  <si>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</si>
  <si>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</si>
  <si>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</si>
  <si>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</si>
  <si>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</si>
  <si>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</si>
  <si>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</si>
  <si>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</si>
  <si>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</si>
  <si>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</si>
  <si>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</si>
  <si>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</si>
  <si>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</si>
  <si>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</si>
  <si>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</si>
  <si>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</si>
  <si>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</si>
  <si>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</si>
  <si>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</si>
  <si>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</si>
  <si>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</si>
  <si>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</si>
  <si>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</si>
  <si>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</si>
  <si>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</si>
  <si>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</si>
  <si>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</si>
  <si>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</si>
  <si>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</si>
  <si>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</si>
  <si>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</si>
  <si>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</si>
  <si>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</si>
  <si>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</si>
  <si>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</si>
  <si>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</si>
  <si>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</si>
  <si>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</si>
  <si>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</si>
  <si>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</si>
  <si>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</si>
  <si>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</si>
  <si>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</si>
  <si>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</si>
  <si>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</si>
  <si>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</si>
  <si>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</si>
  <si>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</si>
  <si>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</si>
  <si>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</si>
  <si>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</si>
  <si>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</si>
  <si>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</si>
  <si>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</si>
  <si>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</si>
  <si>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</si>
  <si>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</si>
  <si>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</si>
  <si>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</si>
  <si>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</si>
  <si>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</si>
  <si>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</si>
  <si>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</si>
  <si>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</si>
  <si>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</si>
  <si>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</si>
  <si>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</si>
  <si>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</si>
  <si>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</si>
  <si>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</si>
  <si>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</si>
  <si>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</si>
  <si>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</si>
  <si>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</si>
  <si>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</si>
  <si>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</si>
  <si>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</si>
  <si>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</si>
  <si>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</si>
  <si>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</si>
  <si>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</si>
  <si>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</si>
  <si>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</si>
  <si>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</si>
  <si>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</si>
  <si>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</si>
  <si>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</si>
  <si>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</si>
  <si>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</si>
  <si>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</si>
  <si>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</si>
  <si>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</si>
  <si>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</si>
  <si>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</si>
  <si>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</si>
  <si>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</si>
  <si>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</si>
  <si>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</si>
  <si>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</si>
  <si>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</si>
  <si>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</si>
  <si>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</si>
  <si>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</si>
  <si>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</si>
  <si>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</si>
  <si>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</si>
  <si>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</si>
  <si>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</si>
  <si>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</si>
  <si>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</si>
  <si>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</si>
  <si>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</si>
  <si>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</si>
  <si>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</si>
  <si>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</si>
  <si>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</si>
  <si>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</si>
  <si>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</si>
  <si>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</si>
  <si>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</si>
  <si>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</si>
  <si>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</si>
  <si>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</si>
  <si>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</si>
  <si>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</si>
  <si>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</si>
  <si>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</si>
  <si>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</si>
  <si>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</si>
  <si>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</si>
  <si>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</si>
  <si>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</si>
  <si>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</si>
  <si>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</si>
  <si>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</si>
  <si>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</si>
  <si>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</si>
  <si>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</si>
  <si>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</si>
  <si>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</si>
  <si>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</si>
  <si>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</si>
  <si>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</si>
  <si>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</si>
  <si>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</si>
  <si>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</si>
  <si>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</si>
  <si>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</si>
  <si>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</si>
  <si>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</si>
  <si>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</si>
  <si>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</si>
  <si>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</si>
  <si>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</si>
  <si>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</si>
  <si>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</si>
  <si>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</si>
  <si>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</si>
  <si>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</si>
  <si>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</si>
  <si>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</si>
  <si>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</si>
  <si>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</si>
  <si>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</si>
  <si>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</si>
  <si>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</si>
  <si>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</si>
  <si>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</si>
  <si>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</si>
  <si>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</si>
  <si>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</si>
  <si>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</si>
  <si>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</si>
  <si>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</si>
  <si>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</si>
  <si>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</si>
  <si>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</si>
  <si>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</si>
  <si>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</si>
  <si>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</si>
  <si>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</si>
  <si>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</si>
  <si>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</si>
  <si>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</si>
  <si>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</si>
  <si>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</si>
  <si>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</si>
  <si>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</si>
  <si>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</si>
  <si>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</si>
  <si>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</si>
  <si>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</si>
  <si>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</si>
  <si>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</si>
  <si>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</si>
  <si>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</si>
  <si>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</si>
  <si>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</si>
  <si>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</si>
  <si>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</si>
  <si>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</si>
  <si>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</si>
  <si>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</si>
  <si>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</si>
  <si>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</si>
  <si>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</si>
  <si>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</si>
  <si>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</si>
  <si>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</si>
  <si>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</si>
  <si>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</si>
  <si>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</si>
  <si>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</si>
  <si>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</si>
  <si>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</si>
  <si>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</si>
  <si>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</si>
  <si>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</si>
  <si>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</si>
  <si>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</si>
  <si>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</si>
  <si>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</si>
  <si>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</si>
  <si>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</si>
  <si>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</si>
  <si>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</si>
  <si>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</si>
  <si>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</si>
  <si>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</si>
  <si>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</si>
  <si>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</si>
  <si>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</si>
  <si>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</si>
  <si>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</si>
  <si>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</si>
  <si>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</si>
  <si>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</si>
  <si>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</si>
  <si>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</si>
  <si>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</si>
  <si>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</si>
  <si>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</si>
  <si>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</si>
  <si>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</si>
  <si>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</si>
  <si>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</si>
  <si>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</si>
  <si>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</si>
  <si>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</si>
  <si>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</si>
  <si>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</si>
  <si>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</si>
  <si>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</si>
  <si>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</si>
  <si>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</si>
  <si>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</si>
  <si>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</si>
  <si>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</si>
  <si>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</si>
  <si>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</si>
  <si>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</si>
  <si>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</si>
  <si>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</si>
  <si>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</si>
  <si>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</si>
  <si>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</si>
  <si>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</si>
  <si>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</si>
  <si>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</si>
  <si>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</si>
  <si>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</si>
  <si>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</si>
  <si>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</si>
  <si>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</si>
  <si>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</si>
  <si>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</si>
  <si>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</si>
  <si>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</si>
  <si>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</si>
  <si>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</si>
  <si>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</si>
  <si>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</si>
  <si>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</si>
  <si>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</si>
  <si>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</si>
  <si>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</si>
  <si>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</si>
  <si>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</si>
  <si>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</si>
  <si>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</si>
  <si>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</si>
  <si>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</si>
  <si>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</si>
  <si>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</si>
  <si>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</si>
  <si>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</si>
  <si>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</si>
  <si>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</si>
  <si>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</si>
  <si>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</si>
  <si>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</si>
  <si>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</si>
  <si>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</si>
  <si>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</si>
  <si>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</si>
  <si>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</si>
  <si>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</si>
  <si>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</si>
  <si>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</si>
  <si>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</si>
  <si>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</si>
  <si>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</si>
  <si>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</si>
  <si>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</si>
  <si>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</si>
  <si>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</si>
  <si>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</si>
  <si>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</si>
  <si>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</si>
  <si>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</si>
  <si>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</si>
  <si>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</si>
  <si>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</si>
  <si>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</si>
  <si>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</si>
  <si>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</si>
  <si>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</si>
  <si>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</si>
  <si>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</si>
  <si>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</si>
  <si>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</si>
  <si>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</si>
  <si>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</si>
  <si>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</si>
  <si>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</si>
  <si>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</si>
  <si>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</si>
  <si>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</si>
  <si>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</si>
  <si>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</si>
  <si>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</si>
  <si>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</si>
  <si>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</si>
  <si>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</si>
  <si>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</si>
  <si>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</si>
  <si>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</si>
  <si>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</si>
  <si>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</si>
  <si>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</si>
  <si>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</si>
  <si>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</si>
  <si>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</si>
  <si>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</si>
  <si>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</si>
  <si>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</si>
  <si>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</si>
  <si>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</si>
  <si>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</si>
  <si>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</si>
  <si>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</si>
  <si>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</si>
  <si>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</si>
  <si>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</si>
  <si>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</si>
  <si>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</si>
  <si>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</si>
  <si>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</si>
  <si>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</si>
  <si>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</si>
  <si>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</si>
  <si>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</si>
  <si>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</si>
  <si>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</si>
  <si>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</si>
  <si>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</si>
  <si>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</si>
  <si>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</si>
  <si>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</si>
  <si>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</si>
  <si>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</si>
  <si>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</si>
  <si>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</si>
  <si>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</si>
  <si>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</si>
  <si>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</si>
  <si>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</si>
  <si>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</si>
  <si>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</si>
  <si>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</si>
  <si>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</si>
  <si>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</si>
  <si>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</si>
  <si>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</si>
  <si>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</si>
  <si>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</si>
  <si>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</si>
  <si>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</si>
  <si>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</si>
  <si>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</si>
  <si>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</si>
  <si>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</si>
  <si>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</si>
  <si>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</si>
  <si>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</si>
  <si>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</si>
  <si>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</si>
  <si>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</si>
  <si>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</si>
  <si>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</si>
  <si>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</si>
  <si>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</si>
  <si>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</si>
  <si>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</si>
  <si>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</si>
  <si>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</si>
  <si>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</si>
  <si>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</si>
  <si>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</si>
  <si>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</si>
  <si>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</si>
  <si>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</si>
  <si>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</si>
  <si>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</si>
  <si>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</si>
  <si>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</si>
  <si>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</si>
  <si>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</si>
  <si>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</si>
  <si>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</si>
  <si>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</si>
  <si>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</si>
  <si>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</si>
  <si>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</si>
  <si>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</si>
  <si>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</si>
  <si>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</si>
  <si>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</si>
  <si>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</si>
  <si>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</si>
  <si>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</si>
  <si>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</si>
  <si>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</si>
  <si>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</si>
  <si>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</si>
  <si>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</si>
  <si>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</si>
  <si>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</si>
  <si>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</si>
  <si>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</si>
  <si>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</si>
  <si>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</si>
  <si>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</si>
  <si>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</si>
  <si>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</si>
  <si>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</si>
  <si>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</si>
  <si>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</si>
  <si>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</si>
  <si>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</si>
  <si>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</si>
  <si>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</si>
  <si>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</si>
  <si>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</si>
  <si>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</si>
  <si>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</si>
  <si>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</si>
  <si>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</si>
  <si>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</si>
  <si>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</si>
  <si>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</si>
  <si>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</si>
  <si>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</si>
  <si>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</si>
  <si>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</si>
  <si>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</si>
  <si>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</si>
  <si>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</si>
  <si>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</si>
  <si>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</si>
  <si>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</si>
  <si>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</si>
  <si>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</si>
  <si>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</si>
  <si>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</si>
  <si>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</si>
  <si>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</si>
  <si>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</si>
  <si>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</si>
  <si>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</si>
  <si>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</si>
  <si>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</si>
  <si>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</si>
  <si>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</si>
  <si>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</si>
  <si>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</si>
  <si>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</si>
  <si>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</si>
  <si>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</si>
  <si>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</si>
  <si>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</si>
  <si>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</si>
  <si>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</si>
  <si>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</si>
  <si>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</si>
  <si>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</si>
  <si>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</si>
  <si>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</si>
  <si>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</si>
  <si>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</si>
  <si>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</si>
  <si>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</si>
  <si>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</si>
  <si>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</si>
  <si>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</si>
  <si>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</si>
  <si>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</si>
  <si>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</si>
  <si>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</si>
  <si>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</si>
  <si>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</si>
  <si>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</si>
  <si>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</si>
  <si>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</si>
  <si>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</si>
  <si>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</si>
  <si>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</si>
  <si>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</si>
  <si>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</si>
  <si>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</si>
  <si>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</si>
  <si>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</si>
  <si>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</si>
  <si>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</si>
  <si>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</si>
  <si>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</si>
  <si>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</si>
  <si>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</si>
  <si>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</si>
  <si>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</si>
  <si>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</si>
  <si>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</si>
  <si>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</si>
  <si>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</si>
  <si>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</si>
  <si>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</si>
  <si>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</si>
  <si>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</si>
  <si>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</si>
  <si>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</si>
  <si>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</si>
  <si>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</si>
  <si>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</si>
  <si>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</si>
  <si>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</si>
  <si>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</si>
  <si>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</si>
  <si>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</si>
  <si>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</si>
  <si>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</si>
  <si>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</si>
  <si>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</si>
  <si>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</si>
  <si>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</si>
  <si>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</si>
  <si>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</si>
  <si>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</si>
  <si>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</si>
  <si>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</si>
  <si>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</si>
  <si>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</si>
  <si>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</si>
  <si>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</si>
  <si>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</si>
  <si>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</si>
  <si>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</si>
  <si>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</si>
  <si>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</si>
  <si>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</si>
  <si>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</si>
  <si>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</si>
  <si>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</si>
  <si>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</si>
  <si>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</si>
  <si>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</si>
  <si>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</si>
  <si>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</si>
  <si>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</si>
  <si>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</si>
  <si>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</si>
  <si>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</si>
  <si>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</si>
  <si>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</si>
  <si>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</si>
  <si>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</si>
  <si>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</si>
  <si>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</si>
  <si>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</si>
  <si>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</si>
  <si>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</si>
  <si>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</si>
  <si>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</si>
  <si>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</si>
  <si>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</si>
  <si>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</si>
  <si>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</si>
  <si>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</si>
  <si>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</si>
  <si>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</si>
  <si>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</si>
  <si>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</si>
  <si>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</si>
  <si>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</si>
  <si>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</si>
  <si>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</si>
  <si>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</si>
  <si>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</si>
  <si>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</si>
  <si>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</si>
  <si>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</si>
  <si>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</si>
  <si>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</si>
  <si>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</si>
  <si>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</si>
  <si>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</si>
  <si>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</si>
  <si>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</si>
  <si>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</si>
  <si>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</si>
  <si>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</si>
  <si>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</si>
  <si>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</si>
  <si>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</si>
  <si>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</si>
  <si>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</si>
  <si>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</si>
  <si>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</si>
  <si>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</si>
  <si>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</si>
  <si>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</si>
  <si>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</si>
  <si>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</si>
  <si>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</si>
  <si>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</si>
  <si>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</si>
  <si>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</si>
  <si>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</si>
  <si>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</si>
  <si>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</si>
  <si>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</si>
  <si>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</si>
  <si>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</si>
  <si>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</si>
  <si>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</si>
  <si>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</si>
  <si>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</si>
  <si>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</si>
  <si>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</si>
  <si>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</si>
  <si>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</si>
  <si>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</si>
  <si>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</si>
  <si>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</si>
  <si>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</si>
  <si>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</si>
  <si>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</si>
  <si>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</si>
  <si>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</si>
  <si>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</si>
  <si>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</si>
  <si>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</si>
  <si>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</si>
  <si>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</si>
  <si>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</si>
  <si>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</si>
  <si>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</si>
  <si>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</si>
  <si>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</si>
  <si>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</si>
  <si>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</si>
  <si>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</si>
  <si>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</si>
  <si>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</si>
  <si>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</si>
  <si>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</si>
  <si>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</si>
  <si>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</si>
  <si>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</si>
  <si>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</si>
  <si>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</si>
  <si>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</si>
  <si>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</si>
  <si>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</si>
  <si>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</si>
  <si>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</si>
  <si>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</si>
  <si>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</si>
  <si>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</si>
  <si>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</si>
  <si>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</si>
  <si>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</si>
  <si>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</si>
  <si>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</si>
  <si>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</si>
  <si>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</si>
  <si>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</si>
  <si>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</si>
  <si>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</si>
  <si>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</si>
  <si>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</si>
  <si>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</si>
  <si>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</si>
  <si>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</si>
  <si>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</si>
  <si>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</si>
  <si>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</si>
  <si>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</si>
  <si>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</si>
  <si>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</si>
  <si>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</si>
  <si>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</si>
  <si>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</si>
  <si>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</si>
  <si>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</si>
  <si>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</si>
  <si>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</si>
  <si>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</si>
  <si>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</si>
  <si>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</si>
  <si>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</si>
  <si>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</si>
  <si>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</si>
  <si>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</si>
  <si>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</si>
  <si>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</si>
  <si>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</si>
  <si>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</si>
  <si>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</si>
  <si>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</si>
  <si>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</si>
  <si>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</si>
  <si>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</si>
  <si>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</si>
  <si>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</si>
  <si>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</si>
  <si>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</si>
  <si>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</si>
  <si>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</si>
  <si>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</si>
  <si>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</si>
  <si>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</si>
  <si>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</si>
  <si>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</si>
  <si>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</si>
  <si>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</si>
  <si>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</si>
  <si>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</si>
  <si>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</si>
  <si>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</si>
  <si>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</si>
  <si>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</si>
  <si>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</si>
  <si>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</si>
  <si>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</si>
  <si>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</si>
  <si>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</si>
  <si>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</si>
  <si>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</si>
  <si>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</si>
  <si>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</si>
  <si>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</si>
  <si>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</si>
  <si>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</si>
  <si>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</si>
  <si>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</si>
  <si>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</si>
  <si>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</si>
  <si>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</si>
  <si>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</si>
  <si>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</si>
  <si>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</si>
  <si>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</si>
  <si>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</si>
  <si>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</si>
  <si>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</si>
  <si>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</si>
  <si>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</si>
  <si>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</si>
  <si>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</si>
  <si>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</si>
  <si>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</si>
  <si>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</si>
  <si>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</si>
  <si>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</si>
  <si>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</si>
  <si>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</si>
  <si>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</si>
  <si>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</si>
  <si>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</si>
  <si>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</si>
  <si>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</si>
  <si>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</si>
  <si>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</si>
  <si>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</si>
  <si>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</si>
  <si>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</si>
  <si>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</si>
  <si>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</si>
  <si>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</si>
  <si>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</si>
  <si>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</si>
  <si>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</si>
  <si>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</si>
  <si>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</si>
  <si>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</si>
  <si>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</si>
  <si>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</si>
  <si>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</si>
  <si>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</si>
  <si>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</si>
  <si>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</si>
  <si>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</si>
  <si>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</si>
  <si>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</si>
  <si>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</si>
  <si>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</si>
  <si>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</si>
  <si>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</si>
  <si>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</si>
  <si>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</si>
  <si>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</si>
  <si>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</si>
  <si>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</si>
  <si>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</si>
  <si>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</si>
  <si>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</si>
  <si>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</si>
  <si>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</si>
  <si>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</si>
  <si>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</si>
  <si>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</si>
  <si>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</si>
  <si>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</si>
  <si>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</si>
  <si>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</si>
  <si>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</si>
  <si>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</si>
  <si>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</si>
  <si>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</si>
  <si>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</si>
  <si>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</si>
  <si>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</si>
  <si>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</si>
  <si>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</si>
  <si>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</si>
  <si>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</si>
  <si>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</si>
  <si>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</si>
  <si>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</si>
  <si>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</si>
  <si>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</si>
  <si>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</si>
  <si>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</si>
  <si>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</si>
  <si>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</si>
  <si>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</si>
  <si>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</si>
  <si>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</si>
  <si>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</si>
  <si>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</si>
  <si>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</si>
  <si>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</si>
  <si>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</si>
  <si>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</si>
  <si>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</si>
  <si>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</si>
  <si>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</si>
  <si>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</si>
  <si>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</si>
  <si>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</si>
  <si>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</si>
  <si>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</si>
  <si>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</si>
  <si>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</si>
  <si>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</si>
  <si>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</si>
  <si>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</si>
  <si>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</si>
  <si>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</si>
  <si>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</si>
  <si>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</si>
  <si>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</si>
  <si>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</si>
  <si>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</si>
  <si>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</si>
  <si>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</si>
  <si>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</si>
  <si>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</si>
  <si>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</si>
  <si>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</si>
  <si>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</si>
  <si>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</si>
  <si>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</si>
  <si>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</si>
  <si>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</si>
  <si>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</si>
  <si>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</si>
  <si>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</si>
  <si>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</si>
  <si>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</si>
  <si>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</si>
  <si>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</si>
  <si>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</si>
  <si>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</si>
  <si>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</si>
  <si>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</si>
  <si>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</si>
  <si>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</si>
  <si>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</si>
  <si>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</si>
  <si>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</si>
  <si>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</si>
  <si>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</si>
  <si>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</si>
  <si>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</si>
  <si>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</si>
  <si>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</si>
  <si>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</si>
  <si>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</si>
  <si>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</si>
  <si>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</si>
  <si>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</si>
  <si>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</si>
  <si>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</si>
  <si>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</si>
  <si>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</si>
  <si>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</si>
  <si>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</si>
  <si>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</si>
  <si>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</si>
  <si>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</si>
  <si>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</si>
  <si>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</si>
  <si>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</si>
  <si>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</si>
  <si>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</si>
  <si>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</si>
  <si>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</si>
  <si>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</si>
  <si>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</si>
  <si>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</si>
  <si>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</si>
  <si>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</si>
  <si>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</si>
  <si>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</si>
  <si>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</si>
  <si>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</si>
  <si>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</si>
  <si>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</si>
  <si>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</si>
  <si>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</si>
  <si>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</si>
  <si>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</si>
  <si>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</si>
  <si>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</si>
  <si>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</si>
  <si>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</si>
  <si>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</si>
  <si>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</si>
  <si>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</si>
  <si>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</si>
  <si>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</si>
  <si>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</si>
  <si>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</si>
  <si>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</si>
  <si>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</si>
  <si>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</si>
  <si>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</si>
  <si>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</si>
  <si>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</si>
  <si>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</si>
  <si>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</si>
  <si>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</si>
  <si>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</si>
  <si>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</si>
  <si>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</si>
  <si>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</si>
  <si>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</si>
  <si>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</si>
  <si>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</si>
  <si>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</si>
  <si>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</si>
  <si>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</si>
  <si>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</si>
  <si>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</si>
  <si>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</si>
  <si>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</si>
  <si>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</si>
  <si>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</si>
  <si>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</si>
  <si>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</si>
  <si>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</si>
  <si>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</si>
  <si>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</si>
  <si>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</si>
  <si>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</si>
  <si>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</si>
  <si>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</si>
  <si>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</si>
  <si>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</si>
  <si>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</si>
  <si>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</si>
  <si>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</si>
  <si>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</si>
  <si>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</si>
  <si>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</si>
  <si>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</si>
  <si>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</si>
  <si>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</si>
  <si>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</si>
  <si>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</si>
  <si>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</si>
  <si>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</si>
  <si>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</si>
  <si>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</si>
  <si>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</si>
  <si>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</si>
  <si>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</si>
  <si>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</si>
  <si>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</si>
  <si>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</si>
  <si>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</si>
  <si>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</si>
  <si>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</si>
  <si>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</si>
  <si>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</si>
  <si>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</si>
  <si>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</si>
  <si>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</si>
  <si>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</si>
  <si>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</si>
  <si>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</si>
  <si>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</si>
  <si>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</si>
  <si>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</si>
  <si>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</si>
  <si>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</si>
  <si>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</si>
  <si>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</si>
  <si>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</si>
  <si>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</si>
  <si>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</si>
  <si>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</si>
  <si>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</si>
  <si>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</si>
  <si>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</si>
  <si>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</si>
  <si>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</si>
  <si>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</si>
  <si>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</si>
  <si>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</si>
  <si>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</si>
  <si>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</si>
  <si>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</si>
  <si>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</si>
  <si>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</si>
  <si>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</si>
  <si>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</si>
  <si>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</si>
  <si>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</si>
  <si>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</si>
  <si>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</si>
  <si>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</si>
  <si>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</si>
  <si>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</si>
  <si>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</si>
  <si>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</si>
  <si>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</si>
  <si>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</si>
  <si>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</si>
  <si>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</si>
  <si>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</si>
  <si>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</si>
  <si>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</si>
  <si>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</si>
  <si>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</si>
  <si>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</si>
  <si>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</si>
  <si>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</si>
  <si>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</si>
  <si>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</si>
  <si>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</si>
  <si>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</si>
  <si>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</si>
  <si>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</si>
  <si>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</si>
  <si>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</si>
  <si>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</si>
  <si>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</si>
  <si>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</si>
  <si>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</si>
  <si>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</si>
  <si>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</si>
  <si>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</si>
  <si>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</si>
  <si>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</si>
  <si>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</si>
  <si>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</si>
  <si>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</si>
  <si>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</si>
  <si>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</si>
  <si>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</si>
  <si>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</si>
  <si>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</si>
  <si>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</si>
  <si>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</si>
  <si>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</si>
  <si>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</si>
  <si>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</si>
  <si>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</si>
  <si>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</si>
  <si>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</si>
  <si>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</si>
  <si>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</si>
  <si>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</si>
  <si>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</si>
  <si>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</si>
  <si>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</si>
  <si>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</si>
  <si>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</si>
  <si>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</si>
  <si>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</si>
  <si>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</si>
  <si>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</si>
  <si>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</si>
  <si>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</si>
  <si>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</si>
  <si>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</si>
  <si>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</si>
  <si>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</si>
  <si>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</si>
  <si>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</si>
  <si>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</si>
  <si>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</si>
  <si>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</si>
  <si>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</si>
  <si>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</si>
  <si>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</si>
  <si>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</si>
  <si>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</si>
  <si>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</si>
  <si>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</si>
  <si>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</si>
  <si>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</si>
  <si>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</si>
  <si>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</si>
  <si>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</si>
  <si>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</si>
  <si>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</si>
  <si>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</si>
  <si>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</si>
  <si>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</si>
  <si>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</si>
  <si>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</si>
  <si>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</si>
  <si>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</si>
  <si>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</si>
  <si>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</si>
  <si>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</si>
  <si>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</si>
  <si>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</si>
  <si>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</si>
  <si>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</si>
  <si>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</si>
  <si>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</si>
  <si>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</si>
  <si>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</si>
  <si>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</si>
  <si>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</si>
  <si>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</si>
  <si>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</si>
  <si>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</si>
  <si>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</si>
  <si>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</si>
  <si>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</si>
  <si>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</si>
  <si>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</si>
  <si>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</si>
  <si>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</si>
  <si>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</si>
  <si>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</si>
  <si>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</si>
  <si>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</si>
  <si>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</si>
  <si>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</si>
  <si>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</si>
  <si>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</si>
  <si>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</si>
  <si>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</si>
  <si>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</si>
  <si>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</si>
  <si>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</si>
  <si>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</si>
  <si>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</si>
  <si>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</si>
  <si>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</si>
  <si>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</si>
  <si>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</si>
  <si>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</si>
  <si>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</si>
  <si>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</si>
  <si>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</si>
  <si>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</si>
  <si>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</si>
  <si>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</si>
  <si>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</si>
  <si>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</si>
  <si>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</si>
  <si>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</si>
  <si>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</si>
  <si>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</si>
  <si>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</si>
  <si>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</si>
  <si>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</si>
  <si>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</si>
  <si>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</si>
  <si>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</si>
  <si>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</si>
  <si>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</si>
  <si>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</si>
  <si>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</si>
  <si>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</si>
  <si>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</si>
  <si>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</si>
  <si>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</si>
  <si>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</si>
  <si>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</si>
  <si>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</si>
  <si>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</si>
  <si>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</si>
  <si>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</si>
  <si>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</si>
  <si>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</si>
  <si>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</si>
  <si>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</si>
  <si>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</si>
  <si>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</si>
  <si>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</si>
  <si>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</si>
  <si>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</si>
  <si>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</si>
  <si>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</si>
  <si>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</si>
  <si>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</si>
  <si>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</si>
  <si>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</si>
  <si>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</si>
  <si>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</si>
  <si>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</si>
  <si>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</si>
  <si>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</si>
  <si>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</si>
  <si>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</si>
  <si>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</si>
  <si>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</si>
  <si>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</si>
  <si>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</si>
  <si>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</si>
  <si>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</si>
  <si>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</si>
  <si>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</si>
  <si>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</si>
  <si>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</si>
  <si>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</si>
  <si>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</si>
  <si>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</si>
  <si>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</si>
  <si>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</si>
  <si>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</si>
  <si>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</si>
  <si>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</si>
  <si>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</si>
  <si>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</si>
  <si>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</si>
  <si>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</si>
  <si>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</si>
  <si>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</si>
  <si>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</si>
  <si>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</si>
  <si>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</si>
  <si>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</si>
  <si>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</si>
  <si>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</si>
  <si>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</si>
  <si>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</si>
  <si>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</si>
  <si>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</si>
  <si>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</si>
  <si>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</si>
  <si>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</si>
  <si>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</si>
  <si>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</si>
  <si>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</si>
  <si>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</si>
  <si>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</si>
  <si>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</si>
  <si>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</si>
  <si>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</si>
  <si>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</si>
  <si>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</si>
  <si>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</si>
  <si>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</si>
  <si>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</si>
  <si>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</si>
  <si>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</si>
  <si>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</si>
  <si>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</si>
  <si>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</si>
  <si>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</si>
  <si>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</si>
  <si>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</si>
  <si>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</si>
  <si>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</si>
  <si>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</si>
  <si>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</si>
  <si>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</si>
  <si>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</si>
  <si>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</si>
  <si>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</si>
  <si>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</si>
  <si>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</si>
  <si>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</si>
  <si>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</si>
  <si>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</si>
  <si>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</si>
  <si>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</si>
  <si>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</si>
  <si>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</si>
  <si>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</si>
  <si>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</si>
  <si>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</si>
  <si>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</si>
  <si>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</si>
  <si>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</si>
  <si>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</si>
  <si>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</si>
  <si>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</si>
  <si>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</si>
  <si>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</si>
  <si>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</si>
  <si>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</si>
  <si>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</si>
  <si>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</si>
  <si>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</si>
  <si>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</si>
  <si>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</si>
  <si>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</si>
  <si>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</si>
  <si>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</si>
  <si>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</si>
  <si>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</si>
  <si>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</si>
  <si>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</si>
  <si>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</si>
  <si>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</si>
  <si>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</si>
  <si>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</si>
  <si>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</si>
  <si>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</si>
  <si>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</si>
  <si>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</si>
  <si>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</si>
  <si>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</si>
  <si>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</si>
  <si>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</si>
  <si>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</si>
  <si>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</si>
  <si>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</si>
  <si>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</si>
  <si>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</si>
  <si>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</si>
  <si>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</si>
  <si>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</si>
  <si>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</si>
  <si>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</si>
  <si>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</si>
  <si>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</si>
  <si>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</si>
  <si>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</si>
  <si>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</si>
  <si>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</si>
  <si>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</si>
  <si>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</si>
  <si>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</si>
  <si>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</si>
  <si>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</si>
  <si>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</si>
  <si>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</si>
  <si>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</si>
  <si>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</si>
  <si>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</si>
  <si>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</si>
  <si>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</si>
  <si>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</si>
  <si>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</si>
  <si>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</si>
  <si>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</si>
  <si>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</si>
  <si>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</si>
  <si>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</si>
  <si>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</si>
  <si>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</si>
  <si>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</si>
  <si>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</si>
  <si>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</si>
  <si>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</si>
  <si>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</si>
  <si>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</si>
  <si>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</si>
  <si>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</si>
  <si>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</si>
  <si>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</si>
  <si>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</si>
  <si>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</si>
  <si>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</si>
  <si>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</si>
  <si>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</si>
  <si>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</si>
  <si>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</si>
  <si>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</si>
  <si>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</si>
  <si>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</si>
  <si>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</si>
  <si>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</si>
  <si>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</si>
  <si>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</si>
  <si>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</si>
  <si>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</si>
  <si>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</si>
  <si>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</si>
  <si>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</si>
  <si>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</si>
  <si>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</si>
  <si>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</si>
  <si>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</si>
  <si>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</si>
  <si>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</si>
  <si>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</si>
  <si>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</si>
  <si>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</si>
  <si>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</si>
  <si>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</si>
  <si>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</si>
  <si>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</si>
  <si>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</si>
  <si>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</si>
  <si>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</si>
  <si>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</si>
  <si>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</si>
  <si>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</si>
  <si>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</si>
  <si>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</si>
  <si>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</si>
  <si>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</si>
  <si>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</si>
  <si>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</si>
  <si>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</si>
  <si>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</si>
  <si>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</si>
  <si>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</si>
  <si>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</si>
  <si>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</si>
  <si>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</si>
  <si>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</si>
  <si>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</si>
  <si>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</si>
  <si>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</si>
  <si>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</si>
  <si>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</si>
  <si>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</si>
  <si>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</si>
  <si>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</si>
  <si>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</si>
  <si>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</si>
  <si>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</si>
  <si>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</si>
  <si>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</si>
  <si>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</si>
  <si>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</si>
  <si>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</si>
  <si>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</si>
  <si>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</si>
  <si>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</si>
  <si>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</si>
  <si>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</si>
  <si>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</si>
  <si>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</si>
  <si>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</si>
  <si>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</si>
  <si>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</si>
  <si>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</si>
  <si>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</si>
  <si>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</si>
  <si>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</si>
  <si>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</si>
  <si>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</si>
  <si>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</si>
  <si>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</si>
  <si>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</si>
  <si>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</si>
  <si>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</si>
  <si>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</si>
  <si>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</si>
  <si>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</si>
  <si>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</si>
  <si>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</si>
  <si>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</si>
  <si>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</si>
  <si>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</si>
  <si>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</si>
  <si>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</si>
  <si>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</si>
  <si>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</si>
  <si>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</si>
  <si>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</si>
  <si>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</si>
  <si>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</si>
  <si>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</si>
  <si>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</si>
  <si>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</si>
  <si>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</si>
  <si>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</si>
  <si>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</si>
  <si>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</si>
  <si>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</si>
  <si>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</si>
  <si>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</si>
  <si>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</si>
  <si>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</si>
  <si>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</si>
  <si>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</si>
  <si>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</si>
  <si>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</si>
  <si>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</si>
  <si>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</si>
  <si>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</si>
  <si>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</si>
  <si>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</si>
  <si>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</si>
  <si>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</si>
  <si>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</si>
  <si>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</si>
  <si>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</si>
  <si>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</si>
  <si>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</si>
  <si>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</si>
  <si>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</si>
  <si>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</si>
  <si>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</si>
  <si>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</si>
  <si>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</si>
  <si>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</si>
  <si>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</si>
  <si>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</si>
  <si>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</si>
  <si>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</si>
  <si>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</si>
  <si>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</si>
  <si>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</si>
  <si>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</si>
  <si>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</si>
  <si>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</si>
  <si>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</si>
  <si>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</si>
  <si>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</si>
  <si>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</si>
  <si>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</si>
  <si>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</si>
  <si>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</si>
  <si>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</si>
  <si>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</si>
  <si>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</si>
  <si>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</si>
  <si>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</si>
  <si>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</si>
  <si>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</si>
  <si>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</si>
  <si>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</si>
  <si>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</si>
  <si>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</si>
  <si>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</si>
  <si>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</si>
  <si>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</si>
  <si>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</si>
  <si>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</si>
  <si>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</si>
  <si>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</si>
  <si>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</si>
  <si>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</si>
  <si>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</si>
  <si>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</si>
  <si>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</si>
  <si>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</si>
  <si>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</si>
  <si>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</si>
  <si>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</si>
  <si>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</si>
  <si>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</si>
  <si>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</si>
  <si>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</si>
  <si>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</si>
  <si>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</si>
  <si>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</si>
  <si>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</si>
  <si>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</si>
  <si>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</si>
  <si>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</si>
  <si>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</si>
  <si>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</si>
  <si>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</si>
  <si>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</si>
  <si>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</si>
  <si>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</si>
  <si>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</si>
  <si>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</si>
  <si>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</si>
  <si>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</si>
  <si>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</si>
  <si>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</si>
  <si>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</si>
  <si>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</si>
  <si>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</si>
  <si>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</si>
  <si>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</si>
  <si>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</si>
  <si>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</si>
  <si>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</si>
  <si>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</si>
  <si>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</si>
  <si>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</si>
  <si>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</si>
  <si>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</si>
  <si>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</si>
  <si>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</si>
  <si>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</si>
  <si>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</si>
  <si>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</si>
  <si>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</si>
  <si>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</si>
  <si>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</si>
  <si>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</si>
  <si>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</si>
  <si>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</si>
  <si>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</si>
  <si>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</si>
  <si>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</si>
  <si>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</si>
  <si>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</si>
  <si>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</si>
  <si>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</si>
  <si>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</si>
  <si>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</si>
  <si>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</si>
  <si>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</si>
  <si>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</si>
  <si>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</si>
  <si>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</si>
  <si>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</si>
  <si>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</si>
  <si>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</si>
  <si>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</si>
  <si>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</si>
  <si>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</si>
  <si>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</si>
  <si>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</si>
  <si>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</si>
  <si>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</si>
  <si>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</si>
  <si>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</si>
  <si>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</si>
  <si>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</si>
  <si>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</si>
  <si>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</si>
  <si>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</si>
  <si>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</si>
  <si>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</si>
  <si>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</si>
  <si>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</si>
  <si>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</si>
  <si>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</si>
  <si>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</si>
  <si>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</si>
  <si>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</si>
  <si>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</si>
  <si>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</si>
  <si>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</si>
  <si>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</si>
  <si>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</si>
  <si>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</si>
  <si>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</si>
  <si>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</si>
  <si>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</si>
  <si>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</si>
  <si>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</si>
  <si>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</si>
  <si>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</si>
  <si>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</si>
  <si>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</si>
  <si>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</si>
  <si>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</si>
  <si>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</si>
  <si>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</si>
  <si>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</si>
  <si>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</si>
  <si>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</si>
  <si>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</si>
  <si>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</si>
  <si>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</si>
  <si>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</si>
  <si>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</si>
  <si>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</si>
  <si>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</si>
  <si>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</si>
  <si>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</si>
  <si>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</si>
  <si>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</si>
  <si>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</si>
  <si>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</si>
  <si>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</si>
  <si>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</si>
  <si>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</si>
  <si>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</si>
  <si>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</si>
  <si>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</si>
  <si>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</si>
  <si>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</si>
  <si>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</si>
  <si>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</si>
  <si>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</si>
  <si>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</si>
  <si>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</si>
  <si>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</si>
  <si>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</si>
  <si>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</si>
  <si>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</si>
  <si>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</si>
  <si>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</si>
  <si>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</si>
  <si>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</si>
  <si>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</si>
  <si>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</si>
  <si>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</si>
  <si>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</si>
  <si>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</si>
  <si>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</si>
  <si>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</si>
  <si>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</si>
  <si>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</si>
  <si>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</si>
  <si>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</si>
  <si>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</si>
  <si>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</si>
  <si>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</si>
  <si>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</si>
  <si>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</si>
  <si>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</si>
  <si>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</si>
  <si>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</si>
  <si>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</si>
  <si>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</si>
  <si>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</si>
  <si>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</si>
  <si>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</si>
  <si>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</si>
  <si>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</si>
  <si>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</si>
  <si>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</si>
  <si>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</si>
  <si>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</si>
  <si>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</si>
  <si>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</si>
  <si>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</si>
  <si>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</si>
  <si>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</si>
  <si>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</si>
  <si>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</si>
  <si>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</si>
  <si>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</si>
  <si>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</si>
  <si>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</si>
  <si>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</si>
  <si>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</si>
  <si>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</si>
  <si>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</si>
  <si>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</si>
  <si>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</si>
  <si>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</si>
  <si>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</si>
  <si>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</si>
  <si>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</si>
  <si>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</si>
  <si>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</si>
  <si>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</si>
  <si>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</si>
  <si>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</si>
  <si>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</si>
  <si>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</si>
  <si>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</si>
  <si>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</si>
  <si>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</si>
  <si>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</si>
  <si>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</si>
  <si>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</si>
  <si>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</si>
  <si>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</si>
  <si>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</si>
  <si>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</si>
  <si>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</si>
  <si>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</si>
  <si>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</si>
  <si>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</si>
  <si>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</si>
  <si>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</si>
  <si>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</si>
  <si>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</si>
  <si>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</si>
  <si>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</si>
  <si>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</si>
  <si>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</si>
  <si>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</si>
  <si>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</si>
  <si>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</si>
  <si>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</si>
  <si>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</si>
  <si>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</si>
  <si>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</si>
  <si>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</si>
  <si>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</si>
  <si>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</si>
  <si>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</si>
  <si>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</si>
  <si>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</si>
  <si>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</si>
  <si>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</si>
  <si>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</si>
  <si>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</si>
  <si>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</si>
  <si>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</si>
  <si>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</si>
  <si>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</si>
  <si>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</si>
  <si>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</si>
  <si>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</si>
  <si>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</si>
  <si>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</si>
  <si>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</si>
  <si>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</si>
  <si>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</si>
  <si>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</si>
  <si>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</si>
  <si>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</si>
  <si>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</si>
  <si>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</si>
  <si>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</si>
  <si>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</si>
  <si>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</si>
  <si>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</si>
  <si>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</si>
  <si>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</si>
  <si>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</si>
  <si>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</si>
  <si>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</si>
  <si>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</si>
  <si>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</si>
  <si>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</si>
  <si>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</si>
  <si>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</si>
  <si>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</si>
  <si>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</si>
  <si>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</si>
  <si>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</si>
  <si>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</si>
  <si>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</si>
  <si>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</si>
  <si>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</si>
  <si>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</si>
  <si>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</si>
  <si>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</si>
  <si>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</si>
  <si>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</si>
  <si>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</si>
  <si>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</si>
  <si>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</si>
  <si>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</si>
  <si>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</si>
  <si>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</si>
  <si>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</si>
  <si>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</si>
  <si>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</si>
  <si>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</si>
  <si>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</si>
  <si>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</si>
  <si>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</si>
  <si>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</si>
  <si>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</si>
  <si>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</si>
  <si>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</si>
  <si>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</si>
  <si>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</si>
  <si>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</si>
  <si>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</si>
  <si>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</si>
  <si>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</si>
  <si>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</si>
  <si>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</si>
  <si>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</si>
  <si>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</si>
  <si>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</si>
  <si>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</si>
  <si>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</si>
  <si>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</si>
  <si>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</si>
  <si>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</si>
  <si>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</si>
  <si>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</si>
  <si>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</si>
  <si>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</si>
  <si>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</si>
  <si>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</si>
  <si>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</si>
  <si>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</si>
  <si>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</si>
  <si>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</si>
  <si>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</si>
  <si>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</si>
  <si>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</si>
  <si>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</si>
  <si>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</si>
  <si>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</si>
  <si>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</si>
  <si>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</si>
  <si>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</si>
  <si>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</si>
  <si>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</si>
  <si>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</si>
  <si>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</si>
  <si>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</si>
  <si>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</si>
  <si>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</si>
  <si>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</si>
  <si>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</si>
  <si>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</si>
  <si>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</si>
  <si>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</si>
  <si>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</si>
  <si>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</si>
  <si>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</si>
  <si>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</si>
  <si>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</si>
  <si>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</si>
  <si>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</si>
  <si>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</si>
  <si>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</si>
  <si>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</si>
  <si>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</si>
  <si>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</si>
  <si>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</si>
  <si>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</si>
  <si>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</si>
  <si>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</si>
  <si>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</si>
  <si>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</si>
  <si>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</si>
  <si>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</si>
  <si>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</si>
  <si>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</si>
  <si>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</si>
  <si>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</si>
  <si>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</si>
  <si>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</si>
  <si>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</si>
  <si>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</si>
  <si>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</si>
  <si>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</si>
  <si>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</si>
  <si>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</si>
  <si>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</si>
  <si>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</si>
  <si>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</si>
  <si>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</si>
  <si>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</si>
  <si>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</si>
  <si>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</si>
  <si>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</si>
  <si>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</si>
  <si>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</si>
  <si>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</si>
  <si>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</si>
  <si>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</si>
  <si>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</si>
  <si>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</si>
  <si>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</si>
  <si>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</si>
  <si>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</si>
  <si>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</si>
  <si>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</si>
  <si>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</si>
  <si>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</si>
  <si>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</si>
  <si>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</si>
  <si>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</si>
  <si>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</si>
  <si>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</si>
  <si>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</si>
  <si>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</si>
  <si>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</si>
  <si>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</si>
  <si>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</si>
  <si>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</si>
  <si>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</si>
  <si>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</si>
  <si>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</si>
  <si>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</si>
  <si>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</si>
  <si>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</si>
  <si>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</si>
  <si>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</si>
  <si>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</si>
  <si>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</si>
  <si>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</si>
  <si>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</si>
  <si>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</si>
  <si>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</si>
  <si>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</si>
  <si>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</si>
  <si>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</si>
  <si>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</si>
  <si>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</si>
  <si>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</si>
  <si>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</si>
  <si>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</si>
  <si>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</si>
  <si>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</si>
  <si>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</si>
  <si>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</si>
  <si>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</si>
  <si>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</si>
  <si>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</si>
  <si>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</si>
  <si>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</si>
  <si>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</si>
  <si>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</si>
  <si>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</si>
  <si>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</si>
  <si>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</si>
  <si>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</si>
  <si>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</si>
  <si>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</si>
  <si>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</si>
  <si>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</si>
  <si>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</si>
  <si>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</si>
  <si>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</si>
  <si>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</si>
  <si>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</si>
  <si>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</si>
  <si>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</si>
  <si>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</si>
  <si>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</si>
  <si>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</si>
  <si>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</si>
  <si>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</si>
  <si>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</si>
  <si>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</si>
  <si>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</si>
  <si>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</si>
  <si>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</si>
  <si>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</si>
  <si>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</si>
  <si>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</si>
  <si>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</si>
  <si>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</si>
  <si>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</si>
  <si>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</si>
  <si>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</si>
  <si>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</si>
  <si>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</si>
  <si>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</si>
  <si>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</si>
  <si>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</si>
  <si>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</si>
  <si>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</si>
  <si>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</si>
  <si>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</si>
  <si>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</si>
  <si>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</si>
  <si>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</si>
  <si>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</si>
  <si>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</si>
  <si>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</si>
  <si>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</si>
  <si>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</si>
  <si>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</si>
  <si>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</si>
  <si>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</si>
  <si>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</si>
  <si>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</si>
  <si>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</si>
  <si>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</si>
  <si>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</si>
  <si>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</si>
  <si>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</si>
  <si>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</si>
  <si>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</si>
  <si>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</si>
  <si>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</si>
  <si>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</si>
  <si>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</si>
  <si>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</si>
  <si>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</si>
  <si>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</si>
  <si>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</si>
  <si>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</si>
  <si>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</si>
  <si>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</si>
  <si>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</si>
  <si>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</si>
  <si>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</si>
  <si>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</si>
  <si>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</si>
  <si>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</si>
  <si>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</si>
  <si>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</si>
  <si>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</si>
  <si>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</si>
  <si>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</si>
  <si>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</si>
  <si>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</si>
  <si>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</si>
  <si>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</si>
  <si>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</si>
  <si>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</si>
  <si>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</si>
  <si>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</si>
  <si>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</si>
  <si>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</si>
  <si>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</si>
  <si>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</si>
  <si>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</si>
  <si>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</si>
  <si>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</si>
  <si>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</si>
  <si>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</si>
  <si>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</si>
  <si>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</si>
  <si>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</si>
  <si>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</si>
  <si>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</si>
  <si>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</si>
  <si>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</si>
  <si>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</si>
  <si>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</si>
  <si>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</si>
  <si>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</si>
  <si>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</si>
  <si>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</si>
  <si>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</si>
  <si>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</si>
  <si>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</si>
  <si>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</si>
  <si>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</si>
  <si>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</si>
  <si>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</si>
  <si>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</si>
  <si>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</si>
  <si>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</si>
  <si>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</si>
  <si>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</si>
  <si>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</si>
  <si>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</si>
  <si>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</si>
  <si>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</si>
  <si>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</si>
  <si>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</si>
  <si>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</si>
  <si>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</si>
  <si>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</si>
  <si>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</si>
  <si>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</si>
  <si>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</si>
  <si>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</si>
  <si>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</si>
  <si>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</si>
  <si>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</si>
  <si>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</si>
  <si>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</si>
  <si>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</si>
  <si>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</si>
  <si>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</si>
  <si>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</si>
  <si>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</si>
  <si>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</si>
  <si>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</si>
  <si>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</si>
  <si>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</si>
  <si>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</si>
  <si>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</si>
  <si>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</si>
  <si>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</si>
  <si>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</si>
  <si>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</si>
  <si>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</si>
  <si>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</si>
  <si>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</si>
  <si>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</si>
  <si>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</si>
  <si>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</si>
  <si>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</si>
  <si>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</si>
  <si>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</si>
  <si>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</si>
  <si>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</si>
  <si>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</si>
  <si>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</si>
  <si>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</si>
  <si>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</si>
  <si>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</si>
  <si>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</si>
  <si>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</si>
  <si>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</si>
  <si>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</si>
  <si>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</si>
  <si>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</si>
  <si>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</si>
  <si>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</si>
  <si>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</si>
  <si>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</si>
  <si>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</si>
  <si>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</si>
  <si>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</si>
  <si>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</si>
  <si>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</si>
  <si>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</si>
  <si>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</si>
  <si>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</si>
  <si>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</si>
  <si>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</si>
  <si>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</si>
  <si>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</si>
  <si>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</si>
  <si>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</si>
  <si>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</si>
  <si>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</si>
  <si>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</si>
  <si>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</si>
  <si>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</si>
  <si>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</si>
  <si>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</si>
  <si>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</si>
  <si>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</si>
  <si>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</si>
  <si>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</si>
  <si>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</si>
  <si>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</si>
  <si>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</si>
  <si>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</si>
  <si>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</si>
  <si>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</si>
  <si>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</si>
  <si>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</si>
  <si>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</si>
  <si>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</si>
  <si>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</si>
  <si>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</si>
  <si>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</si>
  <si>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</si>
  <si>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</si>
  <si>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</si>
  <si>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</si>
  <si>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</si>
  <si>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</si>
  <si>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</si>
  <si>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</si>
  <si>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</si>
  <si>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</si>
  <si>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</si>
  <si>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</si>
  <si>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</si>
  <si>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</si>
  <si>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</si>
  <si>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</si>
  <si>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</si>
  <si>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</si>
  <si>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</si>
  <si>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</si>
  <si>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</si>
  <si>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</si>
  <si>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</si>
  <si>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</si>
  <si>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</si>
  <si>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</si>
  <si>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</si>
  <si>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</si>
  <si>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</si>
  <si>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</si>
  <si>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</si>
  <si>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</si>
  <si>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</si>
  <si>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</si>
  <si>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</si>
  <si>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</si>
  <si>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</si>
  <si>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</si>
  <si>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</si>
  <si>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</si>
  <si>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</si>
  <si>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</si>
  <si>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</si>
  <si>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</si>
  <si>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</si>
  <si>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</si>
  <si>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</si>
  <si>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</si>
  <si>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</si>
  <si>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</si>
  <si>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</si>
  <si>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</si>
  <si>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</si>
  <si>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</si>
  <si>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</si>
  <si>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</si>
  <si>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</si>
  <si>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</si>
  <si>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</si>
  <si>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</si>
  <si>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</si>
  <si>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</si>
  <si>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</si>
  <si>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</si>
  <si>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</si>
  <si>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</si>
  <si>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</si>
  <si>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</si>
  <si>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</si>
  <si>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</si>
  <si>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</si>
  <si>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</si>
  <si>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</si>
  <si>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</si>
  <si>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</si>
  <si>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</si>
  <si>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</si>
  <si>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</si>
  <si>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</si>
  <si>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</si>
  <si>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</si>
  <si>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</si>
  <si>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</si>
  <si>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</si>
  <si>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</si>
  <si>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</si>
  <si>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</si>
  <si>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</si>
  <si>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</si>
  <si>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</si>
  <si>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</si>
  <si>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</si>
  <si>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</si>
  <si>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</si>
  <si>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</si>
  <si>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</si>
  <si>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</si>
  <si>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</si>
  <si>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</si>
  <si>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</si>
  <si>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</si>
  <si>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</si>
  <si>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</si>
  <si>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</si>
  <si>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</si>
  <si>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</si>
  <si>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</si>
  <si>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</si>
  <si>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</si>
  <si>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</si>
  <si>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</si>
  <si>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</si>
  <si>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</si>
  <si>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</si>
  <si>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</si>
  <si>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</si>
  <si>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</si>
  <si>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</si>
  <si>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</si>
  <si>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</si>
  <si>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</si>
  <si>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</si>
  <si>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</si>
  <si>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</si>
  <si>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</si>
  <si>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</si>
  <si>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</si>
  <si>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</si>
  <si>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</si>
  <si>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</si>
  <si>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</si>
  <si>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</si>
  <si>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</si>
  <si>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</si>
  <si>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</si>
  <si>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</si>
  <si>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</si>
  <si>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</si>
  <si>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</si>
  <si>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</si>
  <si>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</si>
  <si>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</si>
  <si>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</si>
  <si>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</si>
  <si>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</si>
  <si>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</si>
  <si>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</si>
  <si>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</si>
  <si>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</si>
  <si>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</si>
  <si>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</si>
  <si>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</si>
  <si>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</si>
  <si>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</si>
  <si>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</si>
  <si>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</si>
  <si>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</si>
  <si>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</si>
  <si>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</si>
  <si>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</si>
  <si>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</si>
  <si>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</si>
  <si>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</si>
  <si>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</si>
  <si>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</si>
  <si>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</si>
  <si>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</si>
  <si>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</si>
  <si>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</si>
  <si>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</si>
  <si>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</si>
  <si>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</si>
  <si>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</si>
  <si>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</si>
  <si>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</si>
  <si>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</si>
  <si>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</si>
  <si>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</si>
  <si>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</si>
  <si>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</si>
  <si>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</si>
  <si>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</si>
  <si>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</si>
  <si>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</si>
  <si>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</si>
  <si>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</si>
  <si>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</si>
  <si>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</si>
  <si>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</si>
  <si>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</si>
  <si>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</si>
  <si>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</si>
  <si>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</si>
  <si>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</si>
  <si>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</si>
  <si>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</si>
  <si>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</si>
  <si>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</si>
  <si>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</si>
  <si>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</si>
  <si>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</si>
  <si>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</si>
  <si>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</si>
  <si>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</si>
  <si>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</si>
  <si>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</si>
  <si>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</si>
  <si>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</si>
  <si>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</si>
  <si>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</si>
  <si>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</si>
  <si>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</si>
  <si>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</si>
  <si>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</si>
  <si>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</si>
  <si>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</si>
  <si>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</si>
  <si>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</si>
  <si>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</si>
  <si>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</si>
  <si>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</si>
  <si>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</si>
  <si>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</si>
  <si>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</si>
  <si>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</si>
  <si>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</si>
  <si>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</si>
  <si>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</si>
  <si>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</si>
  <si>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</si>
  <si>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</si>
  <si>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</si>
  <si>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</si>
  <si>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</si>
  <si>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</si>
  <si>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</si>
  <si>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</si>
  <si>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</si>
  <si>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</si>
  <si>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</si>
  <si>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</si>
  <si>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</si>
  <si>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</si>
  <si>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</si>
  <si>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</si>
  <si>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</si>
  <si>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</si>
  <si>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</si>
  <si>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</si>
  <si>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</si>
  <si>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</si>
  <si>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</si>
  <si>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</si>
  <si>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</si>
  <si>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</si>
  <si>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</si>
  <si>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</si>
  <si>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</si>
  <si>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</si>
  <si>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</si>
  <si>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</si>
  <si>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</si>
  <si>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</si>
  <si>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</si>
  <si>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</si>
  <si>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</si>
  <si>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</si>
  <si>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</si>
  <si>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</si>
  <si>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</si>
  <si>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</si>
  <si>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</si>
  <si>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</si>
  <si>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</si>
  <si>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</si>
  <si>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</si>
  <si>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</si>
  <si>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</si>
  <si>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</si>
  <si>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</si>
  <si>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</si>
  <si>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</si>
  <si>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</si>
  <si>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</si>
  <si>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</si>
  <si>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</si>
  <si>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</si>
  <si>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</si>
  <si>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</si>
  <si>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</si>
  <si>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</si>
  <si>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</si>
  <si>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</si>
  <si>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</si>
  <si>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</si>
  <si>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</si>
  <si>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</si>
  <si>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</si>
  <si>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</si>
  <si>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</si>
  <si>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</si>
  <si>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</si>
  <si>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</si>
  <si>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</si>
  <si>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</si>
  <si>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</si>
  <si>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</si>
  <si>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</si>
  <si>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</si>
  <si>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</si>
  <si>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</si>
  <si>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</si>
  <si>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</si>
  <si>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</si>
  <si>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</si>
  <si>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</si>
  <si>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</si>
  <si>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</si>
  <si>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</si>
  <si>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</si>
  <si>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</si>
  <si>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</si>
  <si>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</si>
  <si>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</si>
  <si>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</si>
  <si>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</si>
  <si>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</si>
  <si>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</si>
  <si>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</si>
  <si>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</si>
  <si>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</si>
  <si>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</si>
  <si>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</si>
  <si>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</si>
  <si>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</si>
  <si>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</si>
  <si>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</si>
  <si>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</si>
  <si>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</si>
  <si>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</si>
  <si>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</si>
  <si>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</si>
  <si>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</si>
  <si>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</si>
  <si>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</si>
  <si>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</si>
  <si>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</si>
  <si>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</si>
  <si>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</si>
  <si>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</si>
  <si>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</si>
  <si>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</si>
  <si>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</si>
  <si>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</si>
  <si>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</si>
  <si>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</si>
  <si>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</si>
  <si>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</si>
  <si>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</si>
  <si>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</si>
  <si>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</si>
  <si>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</si>
  <si>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</si>
  <si>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</si>
  <si>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</si>
  <si>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</si>
  <si>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</si>
  <si>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</si>
  <si>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</si>
  <si>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</si>
  <si>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</si>
  <si>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</si>
  <si>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</si>
  <si>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</si>
  <si>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</si>
  <si>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</si>
  <si>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</si>
  <si>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</si>
  <si>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</si>
  <si>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</si>
  <si>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</si>
  <si>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</si>
  <si>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</si>
  <si>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</si>
  <si>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</si>
  <si>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</si>
  <si>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</si>
  <si>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</si>
  <si>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</si>
  <si>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</si>
  <si>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</si>
  <si>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</si>
  <si>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</si>
  <si>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</si>
  <si>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</si>
  <si>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</si>
  <si>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</si>
  <si>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</si>
  <si>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</si>
  <si>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</si>
  <si>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</si>
  <si>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</si>
  <si>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</si>
  <si>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</si>
  <si>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</si>
  <si>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</si>
  <si>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</si>
  <si>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</si>
  <si>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</si>
  <si>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</si>
  <si>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</si>
  <si>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</si>
  <si>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</si>
  <si>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</si>
  <si>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</si>
  <si>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</si>
  <si>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</si>
  <si>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</si>
  <si>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</si>
  <si>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</si>
  <si>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</si>
  <si>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</si>
  <si>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</si>
  <si>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</si>
  <si>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</si>
  <si>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</si>
  <si>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</si>
  <si>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</si>
  <si>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</si>
  <si>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</si>
  <si>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</si>
  <si>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</si>
  <si>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</si>
  <si>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</si>
  <si>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</si>
  <si>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</si>
  <si>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</si>
  <si>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</si>
  <si>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</si>
  <si>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</si>
  <si>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</si>
  <si>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</si>
  <si>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</si>
  <si>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</si>
  <si>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</si>
  <si>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</si>
  <si>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</si>
  <si>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</si>
  <si>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</si>
  <si>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</si>
  <si>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</si>
  <si>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</si>
  <si>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</si>
  <si>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</si>
  <si>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</si>
  <si>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</si>
  <si>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</si>
  <si>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</si>
  <si>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</si>
  <si>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</si>
  <si>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</si>
  <si>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</si>
  <si>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</si>
  <si>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</si>
  <si>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</si>
  <si>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</si>
  <si>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</si>
  <si>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</si>
  <si>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</si>
  <si>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</si>
  <si>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</si>
  <si>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</si>
  <si>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</si>
  <si>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</si>
  <si>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</si>
  <si>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</si>
  <si>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</si>
  <si>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</si>
  <si>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</si>
  <si>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</si>
  <si>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</si>
  <si>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</si>
  <si>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</si>
  <si>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</si>
  <si>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</si>
  <si>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</si>
  <si>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</si>
  <si>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</si>
  <si>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</si>
  <si>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</si>
  <si>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</si>
  <si>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</si>
  <si>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</si>
  <si>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</si>
  <si>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</si>
  <si>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</si>
  <si>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</si>
  <si>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</si>
  <si>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</si>
  <si>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</si>
  <si>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</si>
  <si>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</si>
  <si>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</si>
  <si>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</si>
  <si>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</si>
  <si>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</si>
  <si>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</si>
  <si>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</si>
  <si>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</si>
  <si>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</si>
  <si>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</si>
  <si>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</si>
  <si>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</si>
  <si>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</si>
  <si>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</si>
  <si>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</si>
  <si>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</si>
  <si>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</si>
  <si>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</si>
  <si>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</si>
  <si>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</si>
  <si>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</si>
  <si>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</si>
  <si>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</si>
  <si>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</si>
  <si>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</si>
  <si>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</si>
  <si>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</si>
  <si>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</si>
  <si>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</si>
  <si>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</si>
  <si>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</si>
  <si>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</si>
  <si>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</si>
  <si>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</si>
  <si>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</si>
  <si>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</si>
  <si>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</si>
  <si>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</si>
  <si>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</si>
  <si>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</si>
  <si>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</si>
  <si>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</si>
  <si>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</si>
  <si>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</si>
  <si>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</si>
  <si>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</si>
  <si>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</si>
  <si>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</si>
  <si>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</si>
  <si>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</si>
  <si>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</si>
  <si>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</si>
  <si>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</si>
  <si>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</si>
  <si>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</si>
  <si>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</si>
  <si>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</si>
  <si>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</si>
  <si>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</si>
  <si>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</si>
  <si>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</si>
  <si>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</si>
  <si>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</si>
  <si>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</si>
  <si>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</si>
  <si>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</si>
  <si>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</si>
  <si>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</si>
  <si>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</si>
  <si>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</si>
  <si>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</si>
  <si>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</si>
  <si>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</si>
  <si>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</si>
  <si>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</si>
  <si>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</si>
  <si>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</si>
  <si>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</si>
  <si>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</si>
  <si>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</si>
  <si>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</si>
  <si>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</si>
  <si>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</si>
  <si>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</si>
  <si>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</si>
  <si>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</si>
  <si>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</si>
  <si>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</si>
  <si>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</si>
  <si>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</si>
  <si>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</si>
  <si>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</si>
  <si>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</si>
  <si>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</si>
  <si>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</si>
  <si>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</si>
  <si>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</si>
  <si>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</si>
  <si>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</si>
  <si>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</si>
  <si>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</si>
  <si>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</si>
  <si>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</si>
  <si>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</si>
  <si>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</si>
  <si>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</si>
  <si>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</si>
  <si>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</si>
  <si>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</si>
  <si>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</si>
  <si>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</si>
  <si>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</si>
  <si>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</si>
  <si>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</si>
  <si>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</si>
  <si>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</si>
  <si>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</si>
  <si>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</si>
  <si>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</si>
  <si>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</si>
  <si>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</si>
  <si>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</si>
  <si>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</si>
  <si>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</si>
  <si>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</si>
  <si>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</si>
  <si>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</si>
  <si>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</si>
  <si>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</si>
  <si>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</si>
  <si>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</si>
  <si>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</si>
  <si>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</si>
  <si>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</si>
  <si>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</si>
  <si>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</si>
  <si>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</si>
  <si>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</si>
  <si>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</si>
  <si>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</si>
  <si>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</si>
  <si>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</si>
  <si>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</si>
  <si>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</si>
  <si>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</si>
  <si>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</si>
  <si>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</si>
  <si>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</si>
  <si>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</si>
  <si>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</si>
  <si>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</si>
  <si>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</si>
  <si>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</si>
  <si>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</si>
  <si>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</si>
  <si>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</si>
  <si>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</si>
  <si>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</si>
  <si>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</si>
  <si>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</si>
  <si>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</si>
  <si>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</si>
  <si>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</si>
  <si>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</si>
  <si>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</si>
  <si>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</si>
  <si>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</si>
  <si>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</si>
  <si>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</si>
  <si>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</si>
  <si>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</si>
  <si>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</si>
  <si>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</si>
  <si>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</si>
  <si>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</si>
  <si>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</si>
  <si>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</si>
  <si>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</si>
  <si>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</si>
  <si>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</si>
  <si>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</si>
  <si>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</si>
  <si>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</si>
  <si>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</si>
  <si>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</si>
  <si>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</si>
  <si>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</si>
  <si>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</si>
  <si>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</si>
  <si>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</si>
  <si>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</si>
  <si>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</si>
  <si>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</si>
  <si>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</si>
  <si>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</si>
  <si>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</si>
  <si>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</si>
  <si>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</si>
  <si>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</si>
  <si>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</si>
  <si>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</si>
  <si>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</si>
  <si>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</si>
  <si>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</si>
  <si>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</si>
  <si>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</si>
  <si>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</si>
  <si>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</si>
  <si>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</si>
  <si>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</si>
  <si>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</si>
  <si>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</si>
  <si>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</si>
  <si>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</si>
  <si>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</si>
  <si>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</si>
  <si>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</si>
  <si>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</si>
  <si>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</si>
  <si>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</si>
  <si>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</si>
  <si>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</si>
  <si>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</si>
  <si>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</si>
  <si>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</si>
  <si>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</si>
  <si>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</si>
  <si>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</si>
  <si>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</si>
  <si>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</si>
  <si>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</si>
  <si>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</si>
  <si>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</si>
  <si>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</si>
  <si>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</si>
  <si>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</si>
  <si>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</si>
  <si>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</si>
  <si>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</si>
  <si>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</si>
  <si>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</si>
  <si>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</si>
  <si>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</si>
  <si>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</si>
  <si>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</si>
  <si>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</si>
  <si>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</si>
  <si>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</si>
  <si>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</si>
  <si>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</si>
  <si>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</si>
  <si>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</si>
  <si>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</si>
  <si>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</si>
  <si>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</si>
  <si>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</si>
  <si>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</si>
  <si>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</si>
  <si>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</si>
  <si>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</si>
  <si>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</si>
  <si>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</si>
  <si>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</si>
  <si>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</si>
  <si>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</si>
  <si>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</si>
  <si>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</si>
  <si>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</si>
  <si>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</si>
  <si>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</si>
  <si>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</si>
  <si>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</si>
  <si>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</si>
  <si>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</si>
  <si>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</si>
  <si>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</si>
  <si>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</si>
  <si>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</si>
  <si>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</si>
  <si>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</si>
  <si>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</si>
  <si>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</si>
  <si>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</si>
  <si>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</si>
  <si>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</si>
  <si>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</si>
  <si>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</si>
  <si>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</si>
  <si>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</si>
  <si>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</si>
  <si>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</si>
  <si>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</si>
  <si>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</si>
  <si>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</si>
  <si>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</si>
  <si>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</si>
  <si>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</si>
  <si>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</si>
  <si>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</si>
  <si>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</si>
  <si>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</si>
  <si>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</si>
  <si>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</si>
  <si>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</si>
  <si>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</si>
  <si>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</si>
  <si>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</si>
  <si>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</si>
  <si>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</si>
  <si>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</si>
  <si>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</si>
  <si>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</si>
  <si>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</si>
  <si>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</si>
  <si>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</si>
  <si>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</si>
  <si>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</si>
  <si>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</si>
  <si>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</si>
  <si>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</si>
  <si>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</si>
  <si>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</si>
  <si>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</si>
  <si>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</si>
  <si>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</si>
  <si>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</si>
  <si>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</si>
  <si>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</si>
  <si>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</si>
  <si>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</si>
  <si>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</si>
  <si>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</si>
  <si>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</si>
  <si>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</si>
  <si>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</si>
  <si>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</si>
  <si>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</si>
  <si>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</si>
  <si>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</si>
  <si>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</si>
  <si>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</si>
  <si>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</si>
  <si>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</si>
  <si>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</si>
  <si>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</si>
  <si>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</si>
  <si>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</si>
  <si>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</si>
  <si>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</si>
  <si>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</si>
  <si>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</si>
  <si>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</si>
  <si>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</si>
  <si>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</si>
  <si>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</si>
  <si>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</si>
  <si>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</si>
  <si>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</si>
  <si>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</si>
  <si>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</si>
  <si>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</si>
  <si>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</si>
  <si>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</si>
  <si>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</si>
  <si>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</si>
  <si>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</si>
  <si>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</si>
  <si>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</si>
  <si>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</si>
  <si>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</si>
  <si>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</si>
  <si>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</si>
  <si>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</si>
  <si>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</si>
  <si>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</si>
  <si>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</si>
  <si>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</si>
  <si>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</si>
  <si>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</si>
  <si>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</si>
  <si>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</si>
  <si>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</si>
  <si>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</si>
  <si>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</si>
  <si>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</si>
  <si>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</si>
  <si>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</si>
  <si>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</si>
  <si>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</si>
  <si>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</si>
  <si>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</si>
  <si>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</si>
  <si>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</si>
  <si>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</si>
  <si>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</si>
  <si>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</si>
  <si>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</si>
  <si>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</si>
  <si>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</si>
  <si>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</si>
  <si>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</si>
  <si>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</si>
  <si>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</si>
  <si>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</si>
  <si>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</si>
  <si>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</si>
  <si>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</si>
  <si>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</si>
  <si>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</si>
  <si>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</si>
  <si>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</si>
  <si>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</si>
  <si>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</si>
  <si>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</si>
  <si>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</si>
  <si>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</si>
  <si>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</si>
  <si>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</si>
  <si>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</si>
  <si>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</si>
  <si>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</si>
  <si>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</si>
  <si>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</si>
  <si>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</si>
  <si>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</si>
  <si>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</si>
  <si>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</si>
  <si>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</si>
  <si>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</si>
  <si>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</si>
  <si>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</si>
  <si>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</si>
  <si>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</si>
  <si>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</si>
  <si>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</si>
  <si>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</si>
  <si>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</si>
  <si>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</si>
  <si>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</si>
  <si>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</si>
  <si>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</si>
  <si>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</si>
  <si>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</si>
  <si>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</si>
  <si>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</si>
  <si>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</si>
  <si>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</si>
  <si>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</si>
  <si>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</si>
  <si>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</si>
  <si>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</si>
  <si>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</si>
  <si>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</si>
  <si>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</si>
  <si>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</si>
  <si>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</si>
  <si>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</si>
  <si>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</si>
  <si>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</si>
  <si>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</si>
  <si>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</si>
  <si>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</si>
  <si>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</si>
  <si>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</si>
  <si>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</si>
  <si>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</si>
  <si>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</si>
  <si>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</si>
  <si>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</si>
  <si>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</si>
  <si>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</si>
  <si>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</si>
  <si>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</si>
  <si>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</si>
  <si>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</si>
  <si>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</si>
  <si>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</si>
  <si>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</si>
  <si>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</si>
  <si>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</si>
  <si>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</si>
  <si>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</si>
  <si>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</si>
  <si>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</si>
  <si>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</si>
  <si>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</si>
  <si>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</si>
  <si>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</si>
  <si>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</si>
  <si>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</si>
  <si>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</si>
  <si>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</si>
  <si>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</si>
  <si>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</si>
  <si>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</si>
  <si>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</si>
  <si>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</si>
  <si>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</si>
  <si>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</si>
  <si>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</si>
  <si>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</si>
  <si>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</si>
  <si>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</si>
  <si>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</si>
  <si>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</si>
  <si>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</si>
  <si>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</si>
  <si>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</si>
  <si>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</si>
  <si>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</si>
  <si>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</si>
  <si>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</si>
  <si>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</si>
  <si>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</si>
  <si>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</si>
  <si>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</si>
  <si>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</si>
  <si>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</si>
  <si>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</si>
  <si>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</si>
  <si>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</si>
  <si>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</si>
  <si>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</si>
  <si>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</si>
  <si>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</si>
  <si>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</si>
  <si>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</si>
  <si>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</si>
  <si>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</si>
  <si>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</si>
  <si>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</si>
  <si>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</si>
  <si>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</si>
  <si>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</si>
  <si>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</si>
  <si>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</si>
  <si>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</si>
  <si>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</si>
  <si>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</si>
  <si>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</si>
  <si>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</si>
  <si>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</si>
  <si>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</si>
  <si>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</si>
  <si>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</si>
  <si>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</si>
  <si>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</si>
  <si>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</si>
  <si>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</si>
  <si>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</si>
  <si>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</si>
  <si>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</si>
  <si>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</si>
  <si>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</si>
  <si>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</si>
  <si>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</si>
  <si>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</si>
  <si>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</si>
  <si>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</si>
  <si>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</si>
  <si>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</si>
  <si>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</si>
  <si>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</si>
  <si>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</si>
  <si>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</si>
  <si>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</si>
  <si>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</si>
  <si>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</si>
  <si>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</si>
  <si>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</si>
  <si>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</si>
  <si>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</si>
  <si>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</si>
  <si>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</si>
  <si>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</si>
  <si>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</si>
  <si>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</si>
  <si>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</si>
  <si>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</si>
  <si>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</si>
  <si>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</si>
  <si>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</si>
  <si>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</si>
  <si>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</si>
  <si>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</si>
  <si>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</si>
  <si>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</si>
  <si>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</si>
  <si>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</si>
  <si>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</si>
  <si>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</si>
  <si>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</si>
  <si>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</si>
  <si>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</si>
  <si>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</si>
  <si>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</si>
  <si>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</si>
  <si>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</si>
  <si>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</si>
  <si>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</si>
  <si>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</si>
  <si>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</si>
  <si>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</si>
  <si>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</si>
  <si>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</si>
  <si>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</si>
  <si>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</si>
  <si>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</si>
  <si>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</si>
  <si>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</si>
  <si>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</si>
  <si>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</si>
  <si>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</si>
  <si>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</si>
  <si>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</si>
  <si>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</si>
  <si>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</si>
  <si>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</si>
  <si>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</si>
  <si>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</si>
  <si>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</si>
  <si>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</si>
  <si>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</si>
  <si>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</si>
  <si>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</si>
  <si>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</si>
  <si>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</si>
  <si>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</si>
  <si>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</si>
  <si>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</si>
  <si>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</si>
  <si>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</si>
  <si>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</si>
  <si>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</si>
  <si>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</si>
  <si>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</si>
  <si>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</si>
  <si>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</si>
  <si>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</si>
  <si>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</si>
  <si>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</si>
  <si>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</si>
  <si>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</si>
  <si>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</si>
  <si>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</si>
  <si>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</si>
  <si>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</si>
  <si>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</si>
  <si>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</si>
  <si>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</si>
  <si>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</si>
  <si>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</si>
  <si>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</si>
  <si>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</si>
  <si>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</si>
  <si>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</si>
  <si>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</si>
  <si>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</si>
  <si>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</si>
  <si>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</si>
  <si>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</si>
  <si>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</si>
  <si>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</si>
  <si>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</si>
  <si>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</si>
  <si>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</si>
  <si>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</si>
  <si>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</si>
  <si>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</si>
  <si>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</si>
  <si>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</si>
  <si>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</si>
  <si>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</si>
  <si>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</si>
  <si>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</si>
  <si>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</si>
  <si>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</si>
  <si>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</si>
  <si>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</si>
  <si>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</si>
  <si>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</si>
  <si>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</si>
  <si>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</si>
  <si>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</si>
  <si>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</si>
  <si>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</si>
  <si>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</si>
  <si>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</si>
  <si>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</si>
  <si>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</si>
  <si>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</si>
  <si>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</si>
  <si>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</si>
  <si>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</si>
  <si>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</si>
  <si>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</si>
  <si>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</si>
  <si>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</si>
  <si>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</si>
  <si>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</si>
  <si>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</si>
  <si>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</si>
  <si>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</si>
  <si>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</si>
  <si>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</si>
  <si>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</si>
  <si>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</si>
  <si>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</si>
  <si>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</si>
  <si>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</si>
  <si>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</si>
  <si>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</si>
  <si>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</si>
  <si>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</si>
  <si>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</si>
  <si>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</si>
  <si>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</si>
  <si>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</si>
  <si>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</si>
  <si>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</si>
  <si>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</si>
  <si>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</si>
  <si>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</si>
  <si>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</si>
  <si>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</si>
  <si>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</si>
  <si>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</si>
  <si>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</si>
  <si>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</si>
  <si>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</si>
  <si>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</si>
  <si>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</si>
  <si>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</si>
  <si>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</si>
  <si>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</si>
  <si>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</si>
  <si>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</si>
  <si>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</si>
  <si>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</si>
  <si>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</si>
  <si>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</si>
  <si>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</si>
  <si>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</si>
  <si>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</si>
  <si>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</si>
  <si>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</si>
  <si>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</si>
  <si>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</si>
  <si>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</si>
  <si>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</si>
  <si>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</si>
  <si>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</si>
  <si>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</si>
  <si>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</si>
  <si>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</si>
  <si>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</si>
  <si>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</si>
  <si>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</si>
  <si>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</si>
  <si>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</si>
  <si>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</si>
  <si>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</si>
  <si>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</si>
  <si>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</si>
  <si>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</si>
  <si>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</si>
  <si>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</si>
  <si>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</si>
  <si>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</si>
  <si>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</si>
  <si>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</si>
  <si>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</si>
  <si>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</si>
  <si>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</si>
  <si>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</si>
  <si>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</si>
  <si>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</si>
  <si>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</si>
  <si>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</si>
  <si>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</si>
  <si>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</si>
  <si>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</si>
  <si>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</si>
  <si>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</si>
  <si>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</si>
  <si>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</si>
  <si>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</si>
  <si>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</si>
  <si>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</si>
  <si>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</si>
  <si>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</si>
  <si>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</si>
  <si>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</si>
  <si>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</si>
  <si>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</si>
  <si>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</si>
  <si>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</si>
  <si>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</si>
  <si>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</si>
  <si>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</si>
  <si>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</si>
  <si>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</si>
  <si>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</si>
  <si>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</si>
  <si>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</si>
  <si>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</si>
  <si>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</si>
  <si>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</si>
  <si>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</si>
  <si>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</si>
  <si>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</si>
  <si>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</si>
  <si>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</si>
  <si>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</si>
  <si>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</si>
  <si>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</si>
  <si>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</si>
  <si>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</si>
  <si>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</si>
  <si>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</si>
  <si>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</si>
  <si>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</si>
  <si>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</si>
  <si>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</si>
  <si>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</si>
  <si>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</si>
  <si>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</si>
  <si>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</si>
  <si>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</si>
  <si>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</si>
  <si>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</si>
  <si>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</si>
  <si>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</si>
  <si>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</si>
  <si>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</si>
  <si>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</si>
  <si>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</si>
  <si>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</si>
  <si>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</si>
  <si>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</si>
  <si>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</si>
  <si>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</si>
  <si>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</si>
  <si>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</si>
  <si>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</si>
  <si>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</si>
  <si>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</si>
  <si>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</si>
  <si>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</si>
  <si>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</si>
  <si>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</si>
  <si>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</si>
  <si>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</si>
  <si>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</si>
  <si>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</si>
  <si>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</si>
  <si>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</si>
  <si>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</si>
  <si>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</si>
  <si>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</si>
  <si>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</si>
  <si>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</si>
  <si>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</si>
  <si>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</si>
  <si>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</si>
  <si>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</si>
  <si>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</si>
  <si>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</si>
  <si>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</si>
  <si>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</si>
  <si>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</si>
  <si>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</si>
  <si>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</si>
  <si>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</si>
  <si>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</si>
  <si>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</si>
  <si>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</si>
  <si>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</si>
  <si>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</si>
  <si>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</si>
  <si>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</si>
  <si>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</si>
  <si>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</si>
  <si>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</si>
  <si>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</si>
  <si>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</si>
  <si>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</si>
  <si>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</si>
  <si>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</si>
  <si>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</si>
  <si>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</si>
  <si>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</si>
  <si>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</si>
  <si>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</si>
  <si>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</si>
  <si>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</si>
  <si>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</si>
  <si>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</si>
  <si>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</si>
  <si>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</si>
  <si>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</si>
  <si>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</si>
  <si>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</si>
  <si>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</si>
  <si>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</si>
  <si>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</si>
  <si>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</si>
  <si>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</si>
  <si>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</si>
  <si>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</si>
  <si>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</si>
  <si>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</si>
  <si>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</si>
  <si>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</si>
  <si>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</si>
  <si>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</si>
  <si>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</si>
  <si>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</si>
  <si>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</si>
  <si>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</si>
  <si>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</si>
  <si>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</si>
  <si>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</si>
  <si>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</si>
  <si>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</si>
  <si>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</si>
  <si>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</si>
  <si>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</si>
  <si>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</si>
  <si>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</si>
  <si>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</si>
  <si>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</si>
  <si>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</si>
  <si>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</si>
  <si>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</si>
  <si>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</si>
  <si>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</si>
  <si>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</si>
  <si>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</si>
  <si>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</si>
  <si>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</si>
  <si>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</si>
  <si>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</si>
  <si>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</si>
  <si>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</si>
  <si>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</si>
  <si>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</si>
  <si>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</si>
  <si>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</si>
  <si>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</si>
  <si>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</si>
  <si>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</si>
  <si>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</si>
  <si>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</si>
  <si>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</si>
  <si>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</si>
  <si>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</si>
  <si>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</si>
  <si>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</si>
  <si>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</si>
  <si>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</si>
  <si>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</si>
  <si>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</si>
  <si>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</si>
  <si>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</si>
  <si>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</si>
  <si>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</si>
  <si>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</si>
  <si>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</si>
  <si>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</si>
  <si>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</si>
  <si>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</si>
  <si>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</si>
  <si>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</si>
  <si>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</si>
  <si>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</si>
  <si>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</si>
  <si>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</si>
  <si>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</si>
  <si>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</si>
  <si>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</si>
  <si>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</si>
  <si>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</si>
  <si>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</si>
  <si>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</si>
  <si>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</si>
  <si>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</si>
  <si>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</si>
  <si>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</si>
  <si>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</si>
  <si>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</si>
  <si>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</si>
  <si>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</si>
  <si>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</si>
  <si>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</si>
  <si>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</si>
  <si>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</si>
  <si>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</si>
  <si>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</si>
  <si>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</si>
  <si>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</si>
  <si>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</si>
  <si>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</si>
  <si>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</si>
  <si>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</si>
  <si>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</si>
  <si>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</si>
  <si>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</si>
  <si>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</si>
  <si>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</si>
  <si>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</si>
  <si>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</si>
  <si>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</si>
  <si>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</si>
  <si>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</si>
  <si>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</si>
  <si>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</si>
  <si>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</si>
  <si>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</si>
  <si>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</si>
  <si>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</si>
  <si>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</si>
  <si>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</si>
  <si>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</si>
  <si>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</si>
  <si>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</si>
  <si>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</si>
  <si>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</si>
  <si>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</si>
  <si>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</si>
  <si>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</si>
  <si>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</si>
  <si>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</si>
  <si>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</si>
  <si>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</si>
  <si>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</si>
  <si>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</si>
  <si>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</si>
  <si>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</si>
  <si>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</si>
  <si>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</si>
  <si>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</si>
  <si>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</si>
  <si>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</si>
  <si>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</si>
  <si>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</si>
  <si>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</si>
  <si>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</si>
  <si>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</si>
  <si>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</si>
  <si>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</si>
  <si>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</si>
  <si>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</si>
  <si>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</si>
  <si>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</si>
  <si>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</si>
  <si>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</si>
  <si>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</si>
  <si>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</si>
  <si>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</si>
  <si>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</si>
  <si>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</si>
  <si>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</si>
  <si>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</si>
  <si>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</si>
  <si>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</si>
  <si>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</si>
  <si>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</si>
  <si>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</si>
  <si>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</si>
  <si>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</si>
  <si>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</si>
  <si>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</si>
  <si>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</si>
  <si>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</si>
  <si>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</si>
  <si>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</si>
  <si>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</si>
  <si>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</si>
  <si>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</si>
  <si>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</si>
  <si>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</si>
  <si>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</si>
  <si>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</si>
  <si>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</si>
  <si>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</si>
  <si>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</si>
  <si>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</si>
  <si>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</si>
  <si>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</si>
  <si>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</si>
  <si>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</si>
  <si>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</si>
  <si>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</si>
  <si>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</si>
  <si>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</si>
  <si>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</si>
  <si>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</si>
  <si>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</si>
  <si>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</si>
  <si>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</si>
  <si>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</si>
  <si>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</si>
  <si>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</si>
  <si>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</si>
  <si>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</si>
  <si>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</si>
  <si>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</si>
  <si>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</si>
  <si>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</si>
  <si>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</si>
  <si>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</si>
  <si>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</si>
  <si>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</si>
  <si>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</si>
  <si>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</si>
  <si>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</si>
  <si>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</si>
  <si>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</si>
  <si>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</si>
  <si>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</si>
  <si>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</si>
  <si>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</si>
  <si>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</si>
  <si>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</si>
  <si>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</si>
  <si>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</si>
  <si>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</si>
  <si>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</si>
  <si>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</si>
  <si>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</si>
  <si>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</si>
  <si>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</si>
  <si>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</si>
  <si>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</si>
  <si>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</si>
  <si>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</si>
  <si>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</si>
  <si>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</si>
  <si>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</si>
  <si>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</si>
  <si>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</si>
  <si>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</si>
  <si>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</si>
  <si>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</si>
  <si>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</si>
  <si>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</si>
  <si>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</si>
  <si>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</si>
  <si>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</si>
  <si>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</si>
  <si>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</si>
  <si>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</si>
  <si>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</si>
  <si>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</si>
  <si>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</si>
  <si>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</si>
  <si>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</si>
  <si>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</si>
  <si>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</si>
  <si>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</si>
  <si>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</si>
  <si>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</si>
  <si>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</si>
  <si>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</si>
  <si>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</si>
  <si>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</si>
  <si>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</si>
  <si>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</si>
  <si>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</si>
  <si>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</si>
  <si>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</si>
  <si>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</si>
  <si>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</si>
  <si>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</si>
  <si>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</si>
  <si>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</si>
  <si>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</si>
  <si>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</si>
  <si>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</si>
  <si>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</si>
  <si>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</si>
  <si>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</si>
  <si>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</si>
  <si>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</si>
  <si>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</si>
  <si>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</si>
  <si>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</si>
  <si>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</si>
  <si>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</si>
  <si>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</si>
  <si>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</si>
  <si>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</si>
  <si>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</si>
  <si>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</si>
  <si>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</si>
  <si>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</si>
  <si>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</si>
  <si>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</si>
  <si>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</si>
  <si>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</si>
  <si>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</si>
  <si>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</si>
  <si>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</si>
  <si>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</si>
  <si>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</si>
  <si>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</si>
  <si>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</si>
  <si>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</si>
  <si>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</si>
  <si>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</si>
  <si>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</si>
  <si>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</si>
  <si>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</si>
  <si>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</si>
  <si>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</si>
  <si>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</si>
  <si>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</si>
  <si>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</si>
  <si>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</si>
  <si>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</si>
  <si>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</si>
  <si>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</si>
  <si>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</si>
  <si>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</si>
  <si>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</si>
  <si>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</si>
  <si>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</si>
  <si>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</si>
  <si>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</si>
  <si>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</si>
  <si>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</si>
  <si>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</si>
  <si>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</si>
  <si>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</si>
  <si>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</si>
  <si>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</si>
  <si>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</si>
  <si>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</si>
  <si>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</si>
  <si>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</si>
  <si>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</si>
  <si>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</si>
  <si>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</si>
  <si>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</si>
  <si>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</si>
  <si>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</si>
  <si>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</si>
  <si>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</si>
  <si>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</si>
  <si>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</si>
  <si>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</si>
  <si>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</si>
  <si>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</si>
  <si>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</si>
  <si>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</si>
  <si>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</si>
  <si>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</si>
  <si>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</si>
  <si>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</si>
  <si>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</si>
  <si>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</si>
  <si>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</si>
  <si>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</si>
  <si>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</si>
  <si>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</si>
  <si>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</si>
  <si>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</si>
  <si>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</si>
  <si>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</si>
  <si>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</si>
  <si>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</si>
  <si>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</si>
  <si>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</si>
  <si>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</si>
  <si>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</si>
  <si>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</si>
  <si>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</si>
  <si>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</si>
  <si>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</si>
  <si>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</si>
  <si>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</si>
  <si>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</si>
  <si>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</si>
  <si>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</si>
  <si>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</si>
  <si>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</si>
  <si>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</si>
  <si>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</si>
  <si>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</si>
  <si>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</si>
  <si>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</si>
  <si>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</si>
  <si>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</si>
  <si>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</si>
  <si>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</si>
  <si>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</si>
  <si>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</si>
  <si>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</si>
  <si>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</si>
  <si>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</si>
  <si>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</si>
  <si>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</si>
  <si>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</si>
  <si>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</si>
  <si>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</si>
  <si>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</si>
  <si>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</si>
  <si>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</si>
  <si>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</si>
  <si>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</si>
  <si>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</si>
  <si>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</si>
  <si>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</si>
  <si>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</si>
  <si>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</si>
  <si>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</si>
  <si>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</si>
  <si>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</si>
  <si>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</si>
  <si>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</si>
  <si>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</si>
  <si>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</si>
  <si>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</si>
  <si>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</si>
  <si>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</si>
  <si>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</si>
  <si>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</si>
  <si>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</si>
  <si>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</si>
  <si>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</si>
  <si>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</si>
  <si>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</si>
  <si>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</si>
  <si>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</si>
  <si>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</si>
  <si>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</si>
  <si>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</si>
  <si>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</si>
  <si>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</si>
  <si>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</si>
  <si>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</si>
  <si>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</si>
  <si>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</si>
  <si>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</si>
  <si>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</si>
  <si>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</si>
  <si>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</si>
  <si>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</si>
  <si>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</si>
  <si>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</si>
  <si>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</si>
  <si>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</si>
  <si>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</si>
  <si>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</si>
  <si>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</si>
  <si>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</si>
  <si>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</si>
  <si>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</si>
  <si>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</si>
  <si>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</si>
  <si>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</si>
  <si>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</si>
  <si>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</si>
  <si>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</si>
  <si>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</si>
  <si>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</si>
  <si>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</si>
  <si>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</si>
  <si>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</si>
  <si>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</si>
  <si>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</si>
  <si>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</si>
  <si>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</si>
  <si>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</si>
  <si>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</si>
  <si>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</si>
  <si>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</si>
  <si>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</si>
  <si>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</si>
  <si>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</si>
  <si>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</si>
  <si>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</si>
  <si>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</si>
  <si>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</si>
  <si>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</si>
  <si>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</si>
  <si>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</si>
  <si>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</si>
  <si>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</si>
  <si>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</si>
  <si>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</si>
  <si>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</si>
  <si>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</si>
  <si>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</si>
  <si>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</si>
  <si>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</si>
  <si>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</si>
  <si>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</si>
  <si>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</si>
  <si>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</si>
  <si>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</si>
  <si>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</si>
  <si>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</si>
  <si>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</si>
  <si>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</si>
  <si>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</si>
  <si>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</si>
  <si>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</si>
  <si>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</si>
  <si>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</si>
  <si>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</si>
  <si>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</si>
  <si>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</si>
  <si>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</si>
  <si>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</si>
  <si>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</si>
  <si>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</si>
  <si>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</si>
  <si>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</si>
  <si>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</si>
  <si>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</si>
  <si>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</si>
  <si>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</si>
  <si>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</si>
  <si>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</si>
  <si>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</si>
  <si>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</si>
  <si>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</si>
  <si>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</si>
  <si>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</si>
  <si>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</si>
  <si>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</si>
  <si>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</si>
  <si>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</si>
  <si>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</si>
  <si>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</si>
  <si>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</si>
  <si>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</si>
  <si>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</si>
  <si>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</si>
  <si>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</si>
  <si>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</si>
  <si>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</si>
  <si>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</si>
  <si>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</si>
  <si>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</si>
  <si>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</si>
  <si>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</si>
  <si>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</si>
  <si>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</si>
  <si>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</si>
  <si>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</si>
  <si>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</si>
  <si>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</si>
  <si>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</si>
  <si>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</si>
  <si>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</si>
  <si>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</si>
  <si>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</si>
  <si>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</si>
  <si>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</si>
  <si>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</si>
  <si>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</si>
  <si>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</si>
  <si>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</si>
  <si>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</si>
  <si>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</si>
  <si>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</si>
  <si>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</si>
  <si>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</si>
  <si>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</si>
  <si>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</si>
  <si>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</si>
  <si>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</si>
  <si>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</si>
  <si>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</si>
  <si>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</si>
  <si>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</si>
  <si>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</si>
  <si>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</si>
  <si>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</si>
  <si>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</si>
  <si>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</si>
  <si>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</si>
  <si>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</si>
  <si>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</si>
  <si>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</si>
  <si>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</si>
  <si>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</si>
  <si>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</si>
  <si>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</si>
  <si>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</si>
  <si>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</si>
  <si>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</si>
  <si>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</si>
  <si>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</si>
  <si>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</si>
  <si>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</si>
  <si>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</si>
  <si>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</si>
  <si>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</si>
  <si>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</si>
  <si>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</si>
  <si>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</si>
  <si>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</si>
  <si>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</si>
  <si>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</si>
  <si>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</si>
  <si>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</si>
  <si>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</si>
  <si>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</si>
  <si>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</si>
  <si>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</si>
  <si>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</si>
  <si>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</si>
  <si>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</si>
  <si>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</si>
  <si>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</si>
  <si>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</si>
  <si>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</si>
  <si>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</si>
  <si>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</si>
  <si>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</si>
  <si>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</si>
  <si>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</si>
  <si>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</si>
  <si>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</si>
  <si>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</si>
  <si>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</si>
  <si>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</si>
  <si>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</si>
  <si>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</si>
  <si>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</si>
  <si>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</si>
  <si>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</si>
  <si>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</si>
  <si>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</si>
  <si>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</si>
  <si>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</si>
  <si>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</si>
  <si>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</si>
  <si>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</si>
  <si>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</si>
  <si>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</si>
  <si>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</si>
  <si>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</si>
  <si>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</si>
  <si>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</si>
  <si>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</si>
  <si>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</si>
  <si>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</si>
  <si>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</si>
  <si>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</si>
  <si>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</si>
  <si>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</si>
  <si>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</si>
  <si>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</si>
  <si>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</si>
  <si>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</si>
  <si>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</si>
  <si>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</si>
  <si>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</si>
  <si>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</si>
  <si>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</si>
  <si>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</si>
  <si>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</si>
  <si>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</si>
  <si>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</si>
  <si>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</si>
  <si>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</si>
  <si>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</si>
  <si>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</si>
  <si>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</si>
  <si>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</si>
  <si>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</si>
  <si>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</si>
  <si>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</si>
  <si>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</si>
  <si>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</si>
  <si>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</si>
  <si>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</si>
  <si>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</si>
  <si>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</si>
  <si>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</si>
  <si>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</si>
  <si>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</si>
  <si>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</si>
  <si>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</si>
  <si>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</si>
  <si>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</si>
  <si>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</si>
  <si>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</si>
  <si>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</si>
  <si>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</si>
  <si>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</si>
  <si>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</si>
  <si>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</si>
  <si>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</si>
  <si>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</si>
  <si>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</si>
  <si>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</si>
  <si>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</si>
  <si>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</si>
  <si>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</si>
  <si>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</si>
  <si>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</si>
  <si>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</si>
  <si>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</si>
  <si>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</si>
  <si>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</si>
  <si>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</si>
  <si>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</si>
  <si>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</si>
  <si>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</si>
  <si>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</si>
  <si>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</si>
  <si>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</si>
  <si>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</si>
  <si>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</si>
  <si>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</si>
  <si>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</si>
  <si>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</si>
  <si>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</si>
  <si>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</si>
  <si>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</si>
  <si>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</si>
  <si>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</si>
  <si>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</si>
  <si>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</si>
  <si>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</si>
  <si>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</si>
  <si>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</si>
  <si>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</si>
  <si>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</si>
  <si>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</si>
  <si>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</si>
  <si>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</si>
  <si>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</si>
  <si>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</si>
  <si>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</si>
  <si>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</si>
  <si>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</si>
  <si>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</si>
  <si>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</si>
  <si>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</si>
  <si>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</si>
  <si>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</si>
  <si>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</si>
  <si>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</si>
  <si>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</si>
  <si>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</si>
  <si>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</si>
  <si>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</si>
  <si>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</si>
  <si>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</si>
  <si>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</si>
  <si>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</si>
  <si>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</si>
  <si>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</si>
  <si>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</si>
  <si>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</si>
  <si>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</si>
  <si>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</si>
  <si>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</si>
  <si>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</si>
  <si>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</si>
  <si>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</si>
  <si>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</si>
  <si>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</si>
  <si>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</si>
  <si>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</si>
  <si>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</si>
  <si>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</si>
  <si>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</si>
  <si>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</si>
  <si>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</si>
  <si>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</si>
  <si>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</si>
  <si>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</si>
  <si>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</si>
  <si>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</si>
  <si>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</si>
  <si>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</si>
  <si>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</si>
  <si>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</si>
  <si>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</si>
  <si>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</si>
  <si>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</si>
  <si>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</si>
  <si>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</si>
  <si>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</si>
  <si>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</si>
  <si>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</si>
  <si>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</si>
  <si>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</si>
  <si>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</si>
  <si>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</si>
  <si>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</si>
  <si>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</si>
  <si>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</si>
  <si>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</si>
  <si>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</si>
  <si>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</si>
  <si>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</si>
  <si>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</si>
  <si>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</si>
  <si>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</si>
  <si>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</si>
  <si>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</si>
  <si>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</si>
  <si>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</si>
  <si>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</si>
  <si>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</si>
  <si>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</si>
  <si>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</si>
  <si>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</si>
  <si>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</si>
  <si>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</si>
  <si>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</si>
  <si>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</si>
  <si>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</si>
  <si>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</si>
  <si>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</si>
  <si>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</si>
  <si>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</si>
  <si>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</si>
  <si>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</si>
  <si>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</si>
  <si>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</si>
  <si>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</si>
  <si>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</si>
  <si>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</si>
  <si>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</si>
  <si>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</si>
  <si>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</si>
  <si>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</si>
  <si>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</si>
  <si>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</si>
  <si>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</si>
  <si>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</si>
  <si>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</si>
  <si>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</si>
  <si>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</si>
  <si>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</si>
  <si>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</si>
  <si>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</si>
  <si>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</si>
  <si>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</si>
  <si>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</si>
  <si>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</si>
  <si>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</si>
  <si>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</si>
  <si>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</si>
  <si>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</si>
  <si>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</si>
  <si>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</si>
  <si>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</si>
  <si>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</si>
  <si>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</si>
  <si>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</si>
  <si>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</si>
  <si>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</si>
  <si>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</si>
  <si>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</si>
  <si>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</si>
  <si>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</si>
  <si>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</si>
  <si>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</si>
  <si>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</si>
  <si>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</si>
  <si>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</si>
  <si>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</si>
  <si>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</si>
  <si>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</si>
  <si>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</si>
  <si>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</si>
  <si>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</si>
  <si>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</si>
  <si>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</si>
  <si>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</si>
  <si>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</si>
  <si>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</si>
  <si>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</si>
  <si>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</si>
  <si>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</si>
  <si>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</si>
  <si>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</si>
  <si>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</si>
  <si>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</si>
  <si>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</si>
  <si>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</si>
  <si>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</si>
  <si>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</si>
  <si>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</si>
  <si>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</si>
  <si>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</si>
  <si>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</si>
  <si>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</si>
  <si>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</si>
  <si>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</si>
  <si>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</si>
  <si>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</si>
  <si>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</si>
  <si>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</si>
  <si>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</si>
  <si>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</si>
  <si>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</si>
  <si>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</si>
  <si>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</si>
  <si>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</si>
  <si>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</si>
  <si>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</si>
  <si>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</si>
  <si>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</si>
  <si>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</si>
  <si>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</si>
  <si>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</si>
  <si>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</si>
  <si>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</si>
  <si>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</si>
  <si>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</si>
  <si>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</si>
  <si>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</si>
  <si>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</si>
  <si>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</si>
  <si>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</si>
  <si>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</si>
  <si>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</si>
  <si>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</si>
  <si>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</si>
  <si>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</si>
  <si>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</si>
  <si>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</si>
  <si>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</si>
  <si>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</si>
  <si>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</si>
  <si>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</si>
  <si>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</si>
  <si>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</si>
  <si>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</si>
  <si>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</si>
  <si>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</si>
  <si>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</si>
  <si>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</si>
  <si>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</si>
  <si>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</si>
  <si>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</si>
  <si>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</si>
  <si>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</si>
  <si>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</si>
  <si>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</si>
  <si>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</si>
  <si>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</si>
  <si>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</si>
  <si>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</si>
  <si>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</si>
  <si>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</si>
  <si>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</si>
  <si>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</si>
  <si>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</si>
  <si>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</si>
  <si>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</si>
  <si>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</si>
  <si>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</si>
  <si>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</si>
  <si>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</si>
  <si>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</si>
  <si>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</si>
  <si>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</si>
  <si>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</si>
  <si>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</si>
  <si>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</si>
  <si>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</si>
  <si>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</si>
  <si>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</si>
  <si>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</si>
  <si>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</si>
  <si>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</si>
  <si>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</si>
  <si>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</si>
  <si>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</si>
  <si>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</si>
  <si>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</si>
  <si>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</si>
  <si>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</si>
  <si>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</si>
  <si>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</si>
  <si>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</si>
  <si>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</si>
  <si>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</si>
  <si>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</si>
  <si>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</si>
  <si>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</si>
  <si>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</si>
  <si>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</si>
  <si>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</si>
  <si>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</si>
  <si>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</si>
  <si>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</si>
  <si>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</si>
  <si>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</si>
  <si>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</si>
  <si>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</si>
  <si>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</si>
  <si>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</si>
  <si>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</si>
  <si>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</si>
  <si>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</si>
  <si>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</si>
  <si>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</si>
  <si>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</si>
  <si>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</si>
  <si>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</si>
  <si>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</si>
  <si>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</si>
  <si>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</si>
  <si>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</si>
  <si>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</si>
  <si>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</si>
  <si>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</si>
  <si>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</si>
  <si>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</si>
  <si>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</si>
  <si>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</si>
  <si>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</si>
  <si>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</si>
  <si>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</si>
  <si>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</si>
  <si>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</si>
  <si>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</si>
  <si>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</si>
  <si>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</si>
  <si>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</si>
  <si>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</si>
  <si>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</si>
  <si>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</si>
  <si>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</si>
  <si>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</si>
  <si>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</si>
  <si>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</si>
  <si>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</si>
  <si>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</si>
  <si>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</si>
  <si>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</si>
  <si>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</si>
  <si>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</si>
  <si>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</si>
  <si>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</si>
  <si>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</si>
  <si>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</si>
  <si>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</si>
  <si>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</si>
  <si>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</si>
  <si>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</si>
  <si>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</si>
  <si>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</si>
  <si>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</si>
  <si>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</si>
  <si>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</si>
  <si>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</si>
  <si>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</si>
  <si>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</si>
  <si>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</si>
  <si>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</si>
  <si>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</si>
  <si>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</si>
  <si>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</si>
  <si>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</si>
  <si>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</si>
  <si>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</si>
  <si>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</si>
  <si>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</si>
  <si>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</si>
  <si>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</si>
  <si>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</si>
  <si>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</si>
  <si>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</si>
  <si>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</si>
  <si>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</si>
  <si>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</si>
  <si>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</si>
  <si>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</si>
  <si>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</si>
  <si>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</si>
  <si>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</si>
  <si>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</si>
  <si>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</si>
  <si>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</si>
  <si>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</si>
  <si>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</si>
  <si>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</si>
  <si>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</si>
  <si>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</si>
  <si>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</si>
  <si>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</si>
  <si>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</si>
  <si>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</si>
  <si>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</si>
  <si>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</si>
  <si>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</si>
  <si>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</si>
  <si>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</si>
  <si>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</si>
  <si>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</si>
  <si>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</si>
  <si>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</si>
  <si>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</si>
  <si>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</si>
  <si>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</si>
  <si>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</si>
  <si>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</si>
  <si>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</si>
  <si>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</si>
  <si>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</si>
  <si>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</si>
  <si>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</si>
  <si>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</si>
  <si>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</si>
  <si>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</si>
  <si>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</si>
  <si>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</si>
  <si>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</si>
  <si>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</si>
  <si>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</si>
  <si>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</si>
  <si>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</si>
  <si>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</si>
  <si>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</si>
  <si>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</si>
  <si>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</si>
  <si>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</si>
  <si>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</si>
  <si>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</si>
  <si>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</si>
  <si>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</si>
  <si>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</si>
  <si>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</si>
  <si>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</si>
  <si>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</si>
  <si>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</si>
  <si>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</si>
  <si>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</si>
  <si>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</si>
  <si>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</si>
  <si>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</si>
  <si>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</si>
  <si>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</si>
  <si>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</si>
  <si>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</si>
  <si>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</si>
  <si>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</si>
  <si>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</si>
  <si>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</si>
  <si>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</si>
  <si>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</si>
  <si>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</si>
  <si>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</si>
  <si>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</si>
  <si>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</si>
  <si>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</si>
  <si>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</si>
  <si>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</si>
  <si>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</si>
  <si>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</si>
  <si>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</si>
  <si>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</si>
  <si>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</si>
  <si>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</si>
  <si>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</si>
  <si>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</si>
  <si>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</si>
  <si>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</si>
  <si>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</si>
  <si>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</si>
  <si>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</si>
  <si>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</si>
  <si>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</si>
  <si>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</si>
  <si>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</si>
  <si>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</si>
  <si>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</si>
  <si>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</si>
  <si>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</si>
  <si>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</si>
  <si>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</si>
  <si>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</si>
  <si>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</si>
  <si>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</si>
  <si>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</si>
  <si>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</si>
  <si>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</si>
  <si>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</si>
  <si>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</si>
  <si>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</si>
  <si>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</si>
  <si>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</si>
  <si>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</si>
  <si>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</si>
  <si>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</si>
  <si>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</si>
  <si>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</si>
  <si>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</si>
  <si>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</si>
  <si>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</si>
  <si>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</si>
  <si>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</si>
  <si>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</si>
  <si>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</si>
  <si>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</si>
  <si>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</si>
  <si>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</si>
  <si>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</si>
  <si>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</si>
  <si>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</si>
  <si>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</si>
  <si>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</si>
  <si>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</si>
  <si>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</si>
  <si>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</si>
  <si>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</si>
  <si>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</si>
  <si>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</si>
  <si>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</si>
  <si>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</si>
  <si>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</si>
  <si>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</si>
  <si>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</si>
  <si>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</si>
  <si>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</si>
  <si>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</si>
  <si>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</si>
  <si>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</si>
  <si>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</si>
  <si>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</si>
  <si>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</si>
  <si>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</si>
  <si>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</si>
  <si>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</si>
  <si>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</si>
  <si>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</si>
  <si>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</si>
  <si>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</si>
  <si>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</si>
  <si>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</si>
  <si>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</si>
  <si>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</si>
  <si>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</si>
  <si>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</si>
  <si>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</si>
  <si>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</si>
  <si>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</si>
  <si>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</si>
  <si>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</si>
  <si>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</si>
  <si>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</si>
  <si>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</si>
  <si>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</si>
  <si>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</si>
  <si>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</si>
  <si>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</si>
  <si>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</si>
  <si>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</si>
  <si>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</si>
  <si>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</si>
  <si>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</si>
  <si>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</si>
  <si>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</si>
  <si>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</si>
  <si>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</si>
  <si>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</si>
  <si>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</si>
  <si>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</si>
  <si>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</si>
  <si>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</si>
  <si>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</si>
  <si>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</si>
  <si>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</si>
  <si>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</si>
  <si>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</si>
  <si>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</si>
  <si>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</si>
  <si>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</si>
  <si>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</si>
  <si>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</si>
  <si>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</si>
  <si>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</si>
  <si>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</si>
  <si>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</si>
  <si>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</si>
  <si>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</si>
  <si>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</si>
  <si>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</si>
  <si>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</si>
  <si>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</si>
  <si>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</si>
  <si>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</si>
  <si>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</si>
  <si>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</si>
  <si>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</si>
  <si>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</si>
  <si>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</si>
  <si>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</si>
  <si>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</si>
  <si>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</si>
  <si>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</si>
  <si>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</si>
  <si>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</si>
  <si>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</si>
  <si>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</si>
  <si>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</si>
  <si>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</si>
  <si>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</si>
  <si>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</si>
  <si>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</si>
  <si>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</si>
  <si>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</si>
  <si>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</si>
  <si>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</si>
  <si>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</si>
  <si>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</si>
  <si>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</si>
  <si>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</si>
  <si>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</si>
  <si>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</si>
  <si>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</si>
  <si>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</si>
  <si>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</si>
  <si>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</si>
  <si>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</si>
  <si>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</si>
  <si>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</si>
  <si>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</si>
  <si>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</si>
  <si>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</si>
  <si>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</si>
  <si>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</si>
  <si>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</si>
  <si>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</si>
  <si>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</si>
  <si>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</si>
  <si>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</si>
  <si>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</si>
  <si>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</si>
  <si>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</si>
  <si>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</si>
  <si>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</si>
  <si>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</si>
  <si>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</si>
  <si>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</si>
  <si>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</si>
  <si>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</si>
  <si>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</si>
  <si>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</si>
  <si>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</si>
  <si>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</si>
  <si>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</si>
  <si>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</si>
  <si>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</si>
  <si>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</si>
  <si>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</si>
  <si>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</si>
  <si>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</si>
  <si>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</si>
  <si>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</si>
  <si>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</si>
  <si>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</si>
  <si>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</si>
  <si>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</si>
  <si>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</si>
  <si>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</si>
  <si>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</si>
  <si>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</si>
  <si>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</si>
  <si>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</si>
  <si>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</si>
  <si>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</si>
  <si>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</si>
  <si>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</si>
  <si>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</si>
  <si>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</si>
  <si>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</si>
  <si>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</si>
  <si>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</si>
  <si>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</si>
  <si>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</si>
  <si>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</si>
  <si>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</si>
  <si>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</si>
  <si>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</si>
  <si>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</si>
  <si>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</si>
  <si>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</si>
  <si>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</si>
  <si>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</si>
  <si>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</si>
  <si>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</si>
  <si>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</si>
  <si>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</si>
  <si>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</si>
  <si>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</si>
  <si>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</si>
  <si>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</si>
  <si>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</si>
  <si>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</si>
  <si>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</si>
  <si>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</si>
  <si>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</si>
  <si>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</si>
  <si>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</si>
  <si>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</si>
  <si>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</si>
  <si>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</si>
  <si>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</si>
  <si>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</si>
  <si>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</si>
  <si>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</si>
  <si>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</si>
  <si>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</si>
  <si>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</si>
  <si>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</si>
  <si>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</si>
  <si>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</si>
  <si>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</si>
  <si>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</si>
  <si>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</si>
  <si>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</si>
  <si>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</si>
  <si>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</si>
  <si>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</si>
  <si>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</si>
  <si>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</si>
  <si>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</si>
  <si>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</si>
  <si>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</si>
  <si>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</si>
  <si>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</si>
  <si>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</si>
  <si>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</si>
  <si>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</si>
  <si>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</si>
  <si>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</si>
  <si>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</si>
  <si>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</si>
  <si>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</si>
  <si>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</si>
  <si>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</si>
  <si>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</si>
  <si>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</si>
  <si>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</si>
  <si>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</si>
  <si>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</si>
  <si>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</si>
  <si>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</si>
  <si>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</si>
  <si>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</si>
  <si>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</si>
  <si>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</si>
  <si>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</si>
  <si>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</si>
  <si>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</si>
  <si>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</si>
  <si>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</si>
  <si>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</si>
  <si>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</si>
  <si>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</si>
  <si>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</si>
  <si>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</si>
  <si>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</si>
  <si>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</si>
  <si>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</si>
  <si>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</si>
  <si>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</si>
  <si>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</si>
  <si>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</si>
  <si>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</si>
  <si>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</si>
  <si>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</si>
  <si>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</si>
  <si>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</si>
  <si>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</si>
  <si>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</si>
  <si>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</si>
  <si>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</si>
  <si>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</si>
  <si>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</si>
  <si>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</si>
  <si>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</si>
  <si>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</si>
  <si>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</si>
  <si>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</si>
  <si>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</si>
  <si>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</si>
  <si>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</si>
  <si>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</si>
  <si>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</si>
  <si>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</si>
  <si>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</si>
  <si>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</si>
  <si>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</si>
  <si>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</si>
  <si>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</si>
  <si>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</si>
  <si>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</si>
  <si>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</si>
  <si>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</si>
  <si>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</si>
  <si>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</si>
  <si>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</si>
  <si>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</si>
  <si>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</si>
  <si>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</si>
  <si>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</si>
  <si>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</si>
  <si>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</si>
  <si>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</si>
  <si>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</si>
  <si>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</si>
  <si>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</si>
  <si>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</si>
  <si>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</si>
  <si>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</si>
  <si>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</si>
  <si>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</si>
  <si>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</si>
  <si>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</si>
  <si>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</si>
  <si>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</si>
  <si>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</si>
  <si>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</si>
  <si>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</si>
  <si>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</si>
  <si>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</si>
  <si>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</si>
  <si>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</si>
  <si>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</si>
  <si>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</si>
  <si>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</si>
  <si>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</si>
  <si>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</si>
  <si>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</si>
  <si>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</si>
  <si>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</si>
  <si>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</si>
  <si>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</si>
  <si>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</si>
  <si>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</si>
  <si>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</si>
  <si>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</si>
  <si>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</si>
  <si>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</si>
  <si>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</si>
  <si>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</si>
  <si>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</si>
  <si>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</si>
  <si>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</si>
  <si>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</si>
  <si>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</si>
  <si>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</si>
  <si>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</si>
  <si>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</si>
  <si>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</si>
  <si>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</si>
  <si>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</si>
  <si>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</si>
  <si>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</si>
  <si>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</si>
  <si>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</si>
  <si>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</si>
  <si>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</si>
  <si>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</si>
  <si>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</si>
  <si>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</si>
  <si>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</si>
  <si>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</si>
  <si>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</si>
  <si>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</si>
  <si>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</si>
  <si>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</si>
  <si>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</si>
  <si>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</si>
  <si>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</si>
  <si>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</si>
  <si>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</si>
  <si>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</si>
  <si>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</si>
  <si>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</si>
  <si>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</si>
  <si>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</si>
  <si>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</si>
  <si>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</si>
  <si>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</si>
  <si>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</si>
  <si>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</si>
  <si>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</si>
  <si>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</si>
  <si>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</si>
  <si>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</si>
  <si>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</si>
  <si>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</si>
  <si>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</si>
  <si>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</si>
  <si>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</si>
  <si>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</si>
  <si>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</si>
  <si>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</si>
  <si>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</si>
  <si>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</si>
  <si>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</si>
  <si>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</si>
  <si>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</si>
  <si>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</si>
  <si>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</si>
  <si>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</si>
  <si>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</si>
  <si>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</si>
  <si>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</si>
  <si>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</si>
  <si>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</si>
  <si>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</si>
  <si>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</si>
  <si>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</si>
  <si>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</si>
  <si>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</si>
  <si>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</si>
  <si>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</si>
  <si>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</si>
  <si>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</si>
  <si>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</si>
  <si>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</si>
  <si>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</si>
  <si>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</si>
  <si>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</si>
  <si>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</si>
  <si>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</si>
  <si>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</si>
  <si>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</si>
  <si>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</si>
  <si>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</si>
  <si>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</si>
  <si>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</si>
  <si>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</si>
  <si>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</si>
  <si>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</si>
  <si>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</si>
  <si>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</si>
  <si>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</si>
  <si>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</si>
  <si>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</si>
  <si>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</si>
  <si>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</si>
  <si>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</si>
  <si>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</si>
  <si>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</si>
  <si>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</si>
  <si>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</si>
  <si>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</si>
  <si>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</si>
  <si>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</si>
  <si>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</si>
  <si>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</si>
  <si>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</si>
  <si>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</si>
  <si>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</si>
  <si>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</si>
  <si>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</si>
  <si>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</si>
  <si>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</si>
  <si>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</si>
  <si>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</si>
  <si>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</si>
  <si>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</si>
  <si>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</si>
  <si>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</si>
  <si>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</si>
  <si>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</si>
  <si>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</si>
  <si>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</si>
  <si>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</si>
  <si>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</si>
  <si>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</si>
  <si>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</si>
  <si>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</si>
  <si>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</si>
  <si>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</si>
  <si>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</si>
  <si>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</si>
  <si>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</si>
  <si>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</si>
  <si>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</si>
  <si>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</si>
  <si>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</si>
  <si>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</si>
  <si>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</si>
  <si>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</si>
  <si>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</si>
  <si>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</si>
  <si>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</si>
  <si>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</si>
  <si>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</si>
  <si>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</si>
  <si>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</si>
  <si>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</si>
  <si>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</si>
  <si>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</si>
  <si>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</si>
  <si>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</si>
  <si>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</si>
  <si>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</si>
  <si>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</si>
  <si>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</si>
  <si>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</si>
  <si>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</si>
  <si>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</si>
  <si>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</si>
  <si>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</si>
  <si>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</si>
  <si>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</si>
  <si>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</si>
  <si>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</si>
  <si>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</si>
  <si>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</si>
  <si>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</si>
  <si>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</si>
  <si>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</si>
  <si>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</si>
  <si>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</si>
  <si>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</si>
  <si>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</si>
  <si>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</si>
  <si>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</si>
  <si>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</si>
  <si>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</si>
  <si>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</si>
  <si>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</si>
  <si>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</si>
  <si>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</si>
  <si>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</si>
  <si>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</si>
  <si>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</si>
  <si>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</si>
  <si>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</si>
  <si>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</si>
  <si>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</si>
  <si>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</si>
  <si>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</si>
  <si>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</si>
  <si>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</si>
  <si>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</si>
  <si>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</si>
  <si>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</si>
  <si>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</si>
  <si>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</si>
  <si>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</si>
  <si>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</si>
  <si>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</si>
  <si>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</si>
  <si>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</si>
  <si>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</si>
  <si>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</si>
  <si>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</si>
  <si>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</si>
  <si>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</si>
  <si>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</si>
  <si>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</si>
  <si>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</si>
  <si>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</si>
  <si>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</si>
  <si>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</si>
  <si>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</si>
  <si>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</si>
  <si>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</si>
  <si>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</si>
  <si>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</si>
  <si>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</si>
  <si>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</si>
  <si>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</si>
  <si>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</si>
  <si>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</si>
  <si>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</si>
  <si>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</si>
  <si>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</si>
  <si>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</si>
  <si>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</si>
  <si>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</si>
  <si>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</si>
  <si>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</si>
  <si>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</si>
  <si>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</si>
  <si>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</si>
  <si>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</si>
  <si>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</si>
  <si>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</si>
  <si>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</si>
  <si>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</si>
  <si>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</si>
  <si>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</si>
  <si>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</si>
  <si>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</si>
  <si>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</si>
  <si>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</si>
  <si>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</si>
  <si>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</si>
  <si>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</si>
  <si>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</si>
  <si>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</si>
  <si>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</si>
  <si>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</si>
  <si>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</si>
  <si>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</si>
  <si>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</si>
  <si>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</si>
  <si>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</si>
  <si>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</si>
  <si>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</si>
  <si>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</si>
  <si>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</si>
  <si>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</si>
  <si>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</si>
  <si>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</si>
  <si>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</si>
  <si>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</si>
  <si>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</si>
  <si>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</si>
  <si>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</si>
  <si>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</si>
  <si>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</si>
  <si>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</si>
  <si>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</si>
  <si>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</si>
  <si>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</si>
  <si>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</si>
  <si>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</si>
  <si>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</si>
  <si>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</si>
  <si>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</si>
  <si>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</si>
  <si>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</si>
  <si>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</si>
  <si>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</si>
  <si>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</si>
  <si>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</si>
  <si>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</si>
  <si>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</si>
  <si>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</si>
  <si>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</si>
  <si>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</si>
  <si>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</si>
  <si>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</si>
  <si>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</si>
  <si>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</si>
  <si>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</si>
  <si>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</si>
  <si>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</si>
  <si>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</si>
  <si>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</si>
  <si>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</si>
  <si>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</si>
  <si>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</si>
  <si>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</si>
  <si>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</si>
  <si>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</si>
  <si>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</si>
  <si>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</si>
  <si>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</si>
  <si>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</si>
  <si>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</si>
  <si>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</si>
  <si>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</si>
  <si>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</si>
  <si>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</si>
  <si>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</si>
  <si>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</si>
  <si>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</si>
  <si>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</si>
  <si>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</si>
  <si>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</si>
  <si>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</si>
  <si>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</si>
  <si>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</si>
  <si>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</si>
  <si>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</si>
  <si>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</si>
  <si>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</si>
  <si>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</si>
  <si>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</si>
  <si>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</si>
  <si>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</si>
  <si>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</si>
  <si>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</si>
  <si>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</si>
  <si>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</si>
  <si>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</si>
  <si>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</si>
  <si>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</si>
  <si>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</si>
  <si>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</si>
  <si>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</si>
  <si>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</si>
  <si>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</si>
  <si>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</si>
  <si>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</si>
  <si>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</si>
  <si>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</si>
  <si>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</si>
  <si>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</si>
  <si>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</si>
  <si>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</si>
  <si>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</si>
  <si>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</si>
  <si>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</si>
  <si>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</si>
  <si>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</si>
  <si>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</si>
  <si>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</si>
  <si>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</si>
  <si>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</si>
  <si>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</si>
  <si>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</si>
  <si>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</si>
  <si>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</si>
  <si>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</si>
  <si>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</si>
  <si>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</si>
  <si>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</si>
  <si>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</si>
  <si>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</si>
  <si>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</si>
  <si>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</si>
  <si>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</si>
  <si>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</si>
  <si>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</si>
  <si>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</si>
  <si>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</si>
  <si>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</si>
  <si>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</si>
  <si>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</si>
  <si>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</si>
  <si>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</si>
  <si>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</si>
  <si>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</si>
  <si>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</si>
  <si>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</si>
  <si>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</si>
  <si>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</si>
  <si>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</si>
  <si>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</si>
  <si>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</si>
  <si>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</si>
  <si>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</si>
  <si>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</si>
  <si>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</si>
  <si>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</si>
  <si>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</si>
  <si>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</si>
  <si>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</si>
  <si>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</si>
  <si>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</si>
  <si>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</si>
  <si>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</si>
  <si>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</si>
  <si>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</si>
  <si>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</si>
  <si>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</si>
  <si>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</si>
  <si>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</si>
  <si>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</si>
  <si>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</si>
  <si>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</si>
  <si>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</si>
  <si>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</si>
  <si>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</si>
  <si>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</si>
  <si>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</si>
  <si>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</si>
  <si>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</si>
  <si>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</si>
  <si>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</si>
  <si>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</si>
  <si>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</si>
  <si>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</si>
  <si>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</si>
  <si>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</si>
  <si>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</si>
  <si>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</si>
  <si>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</si>
  <si>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</si>
  <si>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</si>
  <si>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</si>
  <si>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</si>
  <si>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</si>
  <si>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</si>
  <si>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</si>
  <si>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</si>
  <si>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</si>
  <si>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</si>
  <si>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</si>
  <si>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</si>
  <si>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</si>
  <si>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</si>
  <si>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</si>
  <si>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</si>
  <si>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</si>
  <si>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</si>
  <si>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</si>
  <si>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</si>
  <si>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</si>
  <si>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</si>
  <si>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</si>
  <si>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</si>
  <si>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</si>
  <si>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</si>
  <si>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</si>
  <si>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</si>
  <si>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</si>
  <si>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</si>
  <si>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</si>
  <si>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</si>
  <si>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</si>
  <si>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</si>
  <si>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</si>
  <si>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</si>
  <si>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</si>
  <si>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</si>
  <si>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</si>
  <si>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</si>
  <si>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</si>
  <si>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</si>
  <si>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</si>
  <si>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</si>
  <si>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</si>
  <si>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</si>
  <si>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</si>
  <si>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</si>
  <si>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</si>
  <si>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</si>
  <si>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</si>
  <si>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</si>
  <si>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</si>
  <si>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</si>
  <si>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</si>
  <si>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</si>
  <si>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</si>
  <si>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</si>
  <si>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</si>
  <si>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</si>
  <si>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</si>
  <si>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</si>
  <si>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</si>
  <si>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</si>
  <si>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</si>
  <si>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</si>
  <si>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</si>
  <si>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</si>
  <si>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</si>
  <si>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</si>
  <si>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</si>
  <si>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</si>
  <si>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</si>
  <si>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</si>
  <si>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</si>
  <si>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</si>
  <si>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</si>
  <si>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</si>
  <si>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</si>
  <si>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</si>
  <si>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</si>
  <si>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</si>
  <si>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</si>
  <si>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</si>
  <si>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</si>
  <si>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</si>
  <si>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</si>
  <si>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</si>
  <si>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</si>
  <si>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</si>
  <si>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</si>
  <si>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</si>
  <si>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</si>
  <si>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</si>
  <si>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</si>
  <si>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</si>
  <si>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</si>
  <si>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</si>
  <si>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</si>
  <si>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</si>
  <si>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</si>
  <si>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</si>
  <si>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</si>
  <si>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</si>
  <si>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</si>
  <si>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</si>
  <si>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</si>
  <si>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</si>
  <si>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</si>
  <si>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</si>
  <si>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</si>
  <si>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</si>
  <si>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</si>
  <si>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</si>
  <si>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</si>
  <si>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</si>
  <si>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</si>
  <si>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</si>
  <si>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</si>
  <si>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</si>
  <si>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</si>
  <si>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</si>
  <si>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</si>
  <si>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</si>
  <si>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</si>
  <si>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</si>
  <si>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</si>
  <si>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</si>
  <si>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</si>
  <si>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</si>
  <si>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</si>
  <si>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</si>
  <si>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</si>
  <si>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</si>
  <si>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</si>
  <si>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</si>
  <si>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</si>
  <si>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</si>
  <si>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</si>
  <si>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</si>
  <si>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</si>
  <si>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</si>
  <si>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</si>
  <si>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</si>
  <si>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</si>
  <si>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</si>
  <si>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</si>
  <si>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</si>
  <si>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</si>
  <si>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</si>
  <si>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</si>
  <si>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</si>
  <si>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</si>
  <si>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</si>
  <si>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</si>
  <si>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</si>
  <si>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</si>
  <si>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</si>
  <si>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</si>
  <si>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</si>
  <si>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</si>
  <si>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</si>
  <si>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</si>
  <si>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</si>
  <si>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</si>
  <si>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</si>
  <si>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</si>
  <si>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</si>
  <si>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</si>
  <si>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</si>
  <si>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</si>
  <si>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</si>
  <si>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</si>
  <si>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</si>
  <si>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</si>
  <si>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</si>
  <si>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</si>
  <si>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</si>
  <si>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</si>
  <si>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</si>
  <si>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</si>
  <si>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</si>
  <si>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</si>
  <si>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</si>
  <si>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</si>
  <si>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</si>
  <si>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</si>
  <si>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</si>
  <si>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</si>
  <si>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</si>
  <si>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</si>
  <si>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</si>
  <si>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</si>
  <si>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</si>
  <si>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</si>
  <si>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</si>
  <si>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</si>
  <si>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</si>
  <si>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</si>
  <si>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</si>
  <si>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</si>
  <si>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</si>
  <si>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</si>
  <si>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</si>
  <si>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</si>
  <si>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</si>
  <si>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</si>
  <si>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</si>
  <si>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</si>
  <si>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</si>
  <si>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</si>
  <si>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</si>
  <si>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</si>
  <si>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</si>
  <si>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</si>
  <si>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</si>
  <si>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</si>
  <si>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</si>
  <si>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</si>
  <si>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</si>
  <si>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</si>
  <si>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</si>
  <si>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</si>
  <si>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</si>
  <si>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</si>
  <si>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</si>
  <si>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</si>
  <si>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</si>
  <si>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</si>
  <si>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</si>
  <si>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</si>
  <si>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</si>
  <si>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</si>
  <si>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</si>
  <si>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</si>
  <si>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</si>
  <si>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</si>
  <si>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</si>
  <si>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</si>
  <si>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</si>
  <si>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</si>
  <si>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</si>
  <si>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</si>
  <si>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</si>
  <si>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</si>
  <si>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</si>
  <si>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</si>
  <si>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</si>
  <si>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</si>
  <si>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</si>
  <si>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</si>
  <si>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</si>
  <si>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</si>
  <si>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</si>
  <si>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</si>
  <si>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</si>
  <si>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</si>
  <si>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</si>
  <si>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</si>
  <si>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</si>
  <si>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</si>
  <si>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</si>
  <si>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</si>
  <si>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</si>
  <si>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</si>
  <si>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</si>
  <si>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</si>
  <si>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</si>
  <si>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</si>
  <si>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</si>
  <si>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</si>
  <si>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</si>
  <si>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</si>
  <si>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</si>
  <si>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</si>
  <si>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</si>
  <si>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</si>
  <si>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</si>
  <si>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</si>
  <si>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</si>
  <si>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</si>
  <si>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</si>
  <si>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</si>
  <si>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</si>
  <si>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</si>
  <si>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</si>
  <si>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</si>
  <si>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</si>
  <si>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</si>
  <si>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</si>
  <si>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</si>
  <si>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</si>
  <si>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</si>
  <si>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</si>
  <si>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</si>
  <si>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</si>
  <si>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</si>
  <si>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</si>
  <si>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</si>
  <si>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</si>
  <si>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</si>
  <si>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</si>
  <si>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</si>
  <si>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</si>
  <si>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</si>
  <si>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</si>
  <si>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</si>
  <si>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</si>
  <si>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</si>
  <si>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</si>
  <si>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</si>
  <si>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</si>
  <si>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</si>
  <si>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</si>
  <si>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</si>
  <si>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</si>
  <si>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</si>
  <si>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</si>
  <si>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</si>
  <si>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</si>
  <si>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</si>
  <si>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</si>
  <si>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</si>
  <si>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</si>
  <si>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</si>
  <si>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</si>
  <si>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</si>
  <si>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</si>
  <si>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</si>
  <si>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</si>
  <si>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</si>
  <si>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</si>
  <si>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</si>
  <si>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</si>
  <si>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</si>
  <si>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</si>
  <si>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</si>
  <si>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</si>
  <si>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</si>
  <si>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</si>
  <si>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</si>
  <si>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</si>
  <si>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</si>
  <si>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</si>
  <si>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</si>
  <si>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</si>
  <si>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</si>
  <si>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</si>
  <si>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</si>
  <si>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</si>
  <si>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</si>
  <si>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</si>
  <si>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</si>
  <si>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</si>
  <si>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</si>
  <si>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</si>
  <si>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</si>
  <si>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</si>
  <si>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</si>
  <si>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</si>
  <si>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</si>
  <si>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</si>
  <si>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</si>
  <si>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</si>
  <si>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</si>
  <si>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</si>
  <si>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</si>
  <si>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</si>
  <si>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</si>
  <si>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</si>
  <si>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</si>
  <si>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</si>
  <si>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</si>
  <si>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</si>
  <si>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</si>
  <si>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</si>
  <si>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</si>
  <si>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</si>
  <si>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</si>
  <si>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</si>
  <si>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</si>
  <si>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</si>
  <si>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</si>
  <si>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</si>
  <si>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</si>
  <si>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</si>
  <si>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</si>
  <si>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</si>
  <si>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</si>
  <si>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</si>
  <si>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</si>
  <si>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</si>
  <si>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</si>
  <si>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</si>
  <si>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</si>
  <si>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</si>
  <si>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</si>
  <si>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</si>
  <si>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</si>
  <si>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</si>
  <si>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</si>
  <si>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</si>
  <si>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</si>
  <si>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</si>
  <si>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</si>
  <si>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</si>
  <si>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</si>
  <si>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</si>
  <si>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</si>
  <si>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</si>
  <si>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</si>
  <si>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</si>
  <si>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</si>
  <si>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</si>
  <si>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</si>
  <si>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</si>
  <si>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</si>
  <si>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</si>
  <si>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</si>
  <si>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</si>
  <si>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</si>
  <si>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</si>
  <si>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</si>
  <si>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</si>
  <si>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</si>
  <si>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</si>
  <si>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</si>
  <si>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</si>
  <si>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</si>
  <si>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</si>
  <si>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</si>
  <si>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</si>
  <si>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</si>
  <si>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</si>
  <si>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</si>
  <si>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</si>
  <si>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</si>
  <si>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</si>
  <si>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</si>
  <si>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</si>
  <si>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</si>
  <si>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</si>
  <si>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</si>
  <si>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</si>
  <si>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</si>
  <si>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</si>
  <si>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</si>
  <si>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</si>
  <si>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</si>
  <si>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</si>
  <si>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</si>
  <si>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</si>
  <si>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</si>
  <si>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</si>
  <si>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</si>
  <si>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</si>
  <si>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</si>
  <si>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</si>
  <si>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</si>
  <si>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</si>
  <si>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</si>
  <si>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</si>
  <si>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</si>
  <si>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</si>
  <si>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</si>
  <si>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</si>
  <si>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</si>
  <si>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</si>
  <si>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</si>
  <si>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</si>
  <si>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</si>
  <si>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</si>
  <si>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</si>
  <si>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</si>
  <si>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</si>
  <si>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</si>
  <si>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</si>
  <si>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</si>
  <si>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</si>
  <si>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</si>
  <si>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</si>
  <si>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</si>
  <si>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</si>
  <si>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</si>
  <si>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</si>
  <si>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</si>
  <si>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</si>
  <si>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</si>
  <si>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</si>
  <si>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</si>
  <si>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</si>
  <si>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</si>
  <si>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</si>
  <si>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</si>
  <si>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</si>
  <si>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</si>
  <si>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</si>
  <si>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</si>
  <si>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</si>
  <si>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</si>
  <si>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</si>
  <si>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</si>
  <si>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</si>
  <si>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</si>
  <si>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</si>
  <si>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</si>
  <si>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</si>
  <si>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</si>
  <si>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</si>
  <si>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</si>
  <si>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</si>
  <si>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</si>
  <si>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</si>
  <si>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</si>
  <si>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</si>
  <si>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</si>
  <si>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</si>
  <si>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</si>
  <si>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</si>
  <si>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</si>
  <si>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</si>
  <si>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</si>
  <si>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</si>
  <si>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</si>
  <si>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</si>
  <si>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</si>
  <si>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</si>
  <si>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</si>
  <si>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</si>
  <si>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</si>
  <si>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</si>
  <si>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</si>
  <si>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</si>
  <si>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</si>
  <si>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</si>
  <si>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</si>
  <si>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</si>
  <si>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</si>
  <si>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</si>
  <si>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</si>
  <si>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</si>
  <si>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</si>
  <si>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</si>
  <si>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</si>
  <si>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</si>
  <si>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</si>
  <si>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</si>
  <si>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</si>
  <si>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</si>
  <si>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</si>
  <si>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</si>
  <si>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</si>
  <si>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</si>
  <si>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</si>
  <si>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</si>
  <si>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</si>
  <si>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</si>
  <si>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</si>
  <si>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</si>
  <si>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</si>
  <si>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</si>
  <si>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</si>
  <si>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</si>
  <si>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</si>
  <si>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</si>
  <si>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</si>
  <si>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</si>
  <si>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</si>
  <si>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</si>
  <si>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</si>
  <si>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</si>
  <si>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</si>
  <si>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</si>
  <si>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</si>
  <si>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</si>
  <si>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</si>
  <si>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</si>
  <si>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</si>
  <si>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</si>
  <si>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</si>
  <si>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</si>
  <si>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</si>
  <si>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</si>
  <si>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</si>
  <si>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</si>
  <si>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</si>
  <si>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</si>
  <si>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</si>
  <si>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</si>
  <si>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</si>
  <si>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</si>
  <si>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</si>
  <si>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</si>
  <si>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</si>
  <si>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</si>
  <si>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</si>
  <si>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</si>
  <si>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</si>
  <si>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</si>
  <si>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</si>
  <si>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</si>
  <si>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</si>
  <si>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</si>
  <si>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</si>
  <si>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</si>
  <si>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</si>
  <si>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</si>
  <si>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</si>
  <si>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</si>
  <si>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</si>
  <si>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</si>
  <si>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</si>
  <si>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</si>
  <si>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</si>
  <si>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</si>
  <si>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</si>
  <si>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</si>
  <si>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</si>
  <si>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</si>
  <si>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</si>
  <si>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</si>
  <si>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</si>
  <si>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</si>
  <si>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</si>
  <si>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</si>
  <si>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</si>
  <si>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</si>
  <si>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</si>
  <si>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</si>
  <si>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</si>
  <si>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</si>
  <si>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</si>
  <si>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</si>
  <si>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</si>
  <si>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</si>
  <si>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</si>
  <si>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</si>
  <si>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</si>
  <si>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</si>
  <si>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</si>
  <si>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</si>
  <si>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</si>
  <si>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</si>
  <si>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</si>
  <si>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</si>
  <si>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</si>
  <si>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</si>
  <si>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</si>
  <si>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</si>
  <si>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</si>
  <si>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</si>
  <si>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</si>
  <si>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</si>
  <si>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</si>
  <si>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</si>
  <si>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</si>
  <si>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</si>
  <si>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</si>
  <si>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</si>
  <si>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</si>
  <si>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</si>
  <si>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</si>
  <si>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</si>
  <si>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</si>
  <si>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</si>
  <si>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</si>
  <si>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</si>
  <si>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</si>
  <si>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</si>
  <si>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</si>
  <si>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</si>
  <si>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</si>
  <si>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</si>
  <si>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</si>
  <si>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</si>
  <si>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</si>
  <si>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</si>
  <si>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</si>
  <si>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</si>
  <si>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</si>
  <si>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</si>
  <si>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</si>
  <si>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</si>
  <si>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</si>
  <si>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</si>
  <si>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</si>
  <si>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</si>
  <si>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</si>
  <si>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</si>
  <si>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</si>
  <si>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</si>
  <si>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</si>
  <si>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</si>
  <si>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</si>
  <si>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</si>
  <si>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</si>
  <si>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</si>
  <si>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</si>
  <si>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</si>
  <si>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</si>
  <si>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</si>
  <si>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</si>
  <si>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</si>
  <si>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</si>
  <si>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</si>
  <si>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</si>
  <si>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</si>
  <si>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</si>
  <si>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</si>
  <si>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</si>
  <si>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</si>
  <si>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</si>
  <si>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</si>
  <si>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</si>
  <si>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</si>
  <si>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</si>
  <si>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</si>
  <si>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</si>
  <si>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</si>
  <si>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</si>
  <si>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</si>
  <si>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</si>
  <si>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</si>
  <si>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</si>
  <si>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</si>
  <si>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</si>
  <si>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</si>
  <si>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</si>
  <si>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</si>
  <si>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</si>
  <si>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</si>
  <si>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</si>
  <si>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</si>
  <si>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</si>
  <si>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</si>
  <si>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</si>
  <si>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</si>
  <si>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</si>
  <si>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</si>
  <si>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</si>
  <si>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</si>
  <si>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</si>
  <si>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</si>
  <si>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</si>
  <si>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</si>
  <si>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</si>
  <si>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</si>
  <si>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</si>
  <si>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</si>
  <si>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</si>
  <si>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</si>
  <si>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</si>
  <si>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</si>
  <si>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</si>
  <si>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</si>
  <si>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</si>
  <si>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</si>
  <si>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</si>
  <si>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</si>
  <si>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</si>
  <si>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</si>
  <si>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</si>
  <si>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</si>
  <si>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</si>
  <si>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</si>
  <si>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</si>
  <si>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</si>
  <si>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</si>
  <si>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</si>
  <si>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</si>
  <si>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</si>
  <si>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</si>
  <si>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</si>
  <si>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</si>
  <si>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</si>
  <si>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</si>
  <si>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</si>
  <si>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</si>
  <si>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</si>
  <si>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</si>
  <si>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</si>
  <si>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</si>
  <si>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</si>
  <si>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</si>
  <si>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</si>
  <si>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</si>
  <si>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</si>
  <si>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</si>
  <si>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</si>
  <si>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</si>
  <si>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</si>
  <si>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</si>
  <si>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</si>
  <si>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</si>
  <si>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</si>
  <si>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</si>
  <si>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</si>
  <si>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</si>
  <si>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</si>
  <si>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</si>
  <si>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</si>
  <si>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</si>
  <si>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</si>
  <si>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</si>
  <si>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</si>
  <si>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</si>
  <si>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</si>
  <si>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</si>
  <si>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</si>
  <si>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</si>
  <si>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</si>
  <si>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</si>
  <si>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</si>
  <si>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</si>
  <si>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</si>
  <si>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</si>
  <si>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</si>
  <si>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</si>
  <si>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</si>
  <si>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</si>
  <si>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</si>
  <si>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</si>
  <si>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</si>
  <si>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</si>
  <si>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</si>
  <si>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</si>
  <si>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</si>
  <si>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</si>
  <si>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</si>
  <si>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</si>
  <si>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</si>
  <si>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</si>
  <si>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</si>
  <si>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</si>
  <si>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</si>
  <si>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</si>
  <si>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</si>
  <si>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</si>
  <si>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</si>
  <si>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</si>
  <si>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</si>
  <si>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</si>
  <si>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</si>
  <si>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</si>
  <si>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</si>
  <si>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</si>
  <si>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</si>
  <si>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</si>
  <si>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</si>
  <si>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</si>
  <si>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</si>
  <si>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</si>
  <si>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</si>
  <si>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</si>
  <si>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</si>
  <si>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</si>
  <si>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</si>
  <si>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</si>
  <si>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</si>
  <si>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</si>
  <si>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</si>
  <si>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</si>
  <si>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</si>
  <si>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</si>
  <si>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</si>
  <si>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</si>
  <si>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</si>
  <si>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</si>
  <si>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</si>
  <si>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</si>
  <si>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</si>
  <si>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</si>
  <si>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</si>
  <si>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</si>
  <si>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</si>
  <si>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</si>
  <si>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</si>
  <si>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</si>
  <si>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</si>
  <si>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</si>
  <si>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</si>
  <si>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</si>
  <si>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</si>
  <si>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</si>
  <si>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</si>
  <si>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</si>
  <si>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</si>
  <si>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</si>
  <si>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</si>
  <si>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</si>
  <si>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</si>
  <si>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</si>
  <si>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</si>
  <si>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</si>
  <si>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</si>
  <si>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</si>
  <si>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</si>
  <si>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</si>
  <si>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</si>
  <si>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</si>
  <si>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</si>
  <si>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</si>
  <si>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</si>
  <si>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</si>
  <si>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</si>
  <si>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</si>
  <si>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</si>
  <si>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</si>
  <si>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</si>
  <si>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</si>
  <si>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</si>
  <si>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</si>
  <si>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</si>
  <si>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</si>
  <si>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</si>
  <si>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</si>
  <si>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</si>
  <si>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</si>
  <si>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</si>
  <si>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</si>
  <si>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</si>
  <si>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</si>
  <si>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</si>
  <si>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</si>
  <si>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</si>
  <si>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</si>
  <si>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</si>
  <si>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</si>
  <si>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</si>
  <si>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</si>
  <si>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</si>
  <si>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</si>
  <si>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</si>
  <si>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</si>
  <si>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</si>
  <si>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</si>
  <si>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</si>
  <si>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</si>
  <si>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</si>
  <si>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</si>
  <si>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</si>
  <si>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</si>
  <si>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</si>
  <si>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</si>
  <si>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</si>
  <si>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</si>
  <si>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</si>
  <si>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</si>
  <si>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</si>
  <si>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</si>
  <si>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</si>
  <si>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</si>
  <si>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</si>
  <si>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</si>
  <si>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</si>
  <si>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</si>
  <si>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</si>
  <si>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</si>
  <si>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</si>
  <si>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</si>
  <si>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</si>
  <si>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</si>
  <si>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</si>
  <si>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</si>
  <si>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</si>
  <si>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</si>
  <si>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</si>
  <si>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</si>
  <si>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</si>
  <si>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</si>
  <si>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</si>
  <si>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</si>
  <si>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</si>
  <si>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</si>
  <si>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</si>
  <si>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</si>
  <si>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</si>
  <si>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</si>
  <si>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</si>
  <si>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</si>
  <si>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</si>
  <si>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</si>
  <si>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</si>
  <si>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</si>
  <si>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</si>
  <si>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</si>
  <si>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</si>
  <si>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</si>
  <si>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</si>
  <si>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</si>
  <si>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</si>
  <si>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</si>
  <si>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</si>
  <si>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</si>
  <si>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</si>
  <si>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</si>
  <si>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</si>
  <si>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</si>
  <si>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</si>
  <si>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</si>
  <si>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</si>
  <si>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</si>
  <si>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</si>
  <si>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</si>
  <si>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</si>
  <si>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</si>
  <si>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</si>
  <si>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</si>
  <si>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</si>
  <si>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</si>
  <si>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</si>
  <si>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</si>
  <si>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</si>
  <si>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</si>
  <si>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</si>
  <si>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</si>
  <si>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</si>
  <si>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</si>
  <si>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</si>
  <si>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</si>
  <si>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</si>
  <si>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</si>
  <si>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</si>
  <si>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</si>
  <si>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</si>
  <si>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</si>
  <si>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</si>
  <si>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</si>
  <si>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</si>
  <si>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</si>
  <si>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</si>
  <si>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</si>
  <si>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</si>
  <si>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</si>
  <si>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</si>
  <si>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</si>
  <si>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</si>
  <si>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</si>
  <si>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</si>
  <si>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</si>
  <si>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</si>
  <si>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</si>
  <si>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</si>
  <si>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</si>
  <si>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</si>
  <si>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</si>
  <si>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</si>
  <si>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</si>
  <si>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</si>
  <si>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</si>
  <si>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</si>
  <si>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</si>
  <si>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</si>
  <si>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</si>
  <si>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</si>
  <si>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</si>
  <si>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</si>
  <si>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</si>
  <si>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</si>
  <si>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</si>
  <si>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</si>
  <si>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</si>
  <si>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</si>
  <si>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</si>
  <si>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</si>
  <si>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</si>
  <si>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</si>
  <si>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</si>
  <si>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</si>
  <si>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</si>
  <si>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</si>
  <si>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</si>
  <si>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</si>
  <si>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</si>
  <si>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</si>
  <si>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</si>
  <si>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</si>
  <si>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</si>
  <si>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</si>
  <si>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</si>
  <si>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</si>
  <si>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</si>
  <si>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</si>
  <si>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</si>
  <si>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</si>
  <si>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</si>
  <si>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</si>
  <si>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</si>
  <si>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</si>
  <si>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</si>
  <si>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</si>
  <si>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</si>
  <si>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</si>
  <si>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</si>
  <si>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</si>
  <si>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</si>
  <si>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</si>
  <si>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</si>
  <si>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</si>
  <si>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</si>
  <si>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</si>
  <si>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</si>
  <si>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</si>
  <si>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</si>
  <si>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</si>
  <si>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</si>
  <si>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</si>
  <si>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</si>
  <si>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</si>
  <si>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</si>
  <si>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</si>
  <si>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</si>
  <si>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</si>
  <si>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</si>
  <si>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</si>
  <si>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</si>
  <si>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</si>
  <si>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</si>
  <si>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</si>
  <si>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</si>
  <si>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</si>
  <si>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</si>
  <si>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</si>
  <si>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</si>
  <si>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</si>
  <si>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</si>
  <si>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</si>
  <si>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</si>
  <si>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</si>
  <si>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</si>
  <si>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</si>
  <si>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</si>
  <si>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</si>
  <si>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</si>
  <si>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</si>
  <si>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</si>
  <si>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</si>
  <si>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</si>
  <si>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</si>
  <si>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</si>
  <si>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</si>
  <si>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</si>
  <si>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</si>
  <si>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</si>
  <si>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</si>
  <si>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</si>
  <si>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</si>
  <si>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</si>
  <si>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</si>
  <si>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</si>
  <si>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</si>
  <si>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</si>
  <si>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</si>
  <si>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</si>
  <si>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</si>
  <si>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</si>
  <si>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</si>
  <si>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</si>
  <si>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</si>
  <si>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</si>
  <si>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</si>
  <si>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</si>
  <si>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</si>
  <si>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</si>
  <si>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</si>
  <si>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</si>
  <si>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</si>
  <si>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</si>
  <si>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</si>
  <si>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</si>
  <si>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</si>
  <si>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</si>
  <si>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</si>
  <si>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</si>
  <si>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</si>
  <si>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</si>
  <si>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</si>
  <si>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</si>
  <si>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</si>
  <si>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</si>
  <si>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</si>
  <si>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</si>
  <si>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</si>
  <si>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</si>
  <si>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</si>
  <si>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</si>
  <si>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</si>
  <si>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</si>
  <si>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</si>
  <si>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</si>
  <si>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</si>
  <si>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</si>
  <si>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</si>
  <si>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</si>
  <si>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</si>
  <si>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</si>
  <si>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</si>
  <si>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</si>
  <si>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</si>
  <si>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</si>
  <si>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</si>
  <si>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</si>
  <si>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</si>
  <si>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</si>
  <si>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</si>
  <si>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</si>
  <si>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</si>
  <si>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</si>
  <si>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</si>
  <si>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</si>
  <si>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</si>
  <si>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</si>
  <si>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</si>
  <si>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</si>
  <si>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</si>
  <si>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</si>
  <si>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</si>
  <si>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</si>
  <si>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</si>
  <si>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</si>
  <si>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</si>
  <si>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</si>
  <si>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</si>
  <si>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</si>
  <si>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</si>
  <si>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</si>
  <si>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</si>
  <si>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</si>
  <si>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</si>
  <si>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</si>
  <si>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</si>
  <si>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</si>
  <si>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</si>
  <si>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</si>
  <si>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</si>
  <si>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</si>
  <si>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</si>
  <si>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</si>
  <si>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</si>
  <si>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</si>
  <si>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</si>
  <si>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</si>
  <si>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</si>
  <si>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</si>
  <si>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</si>
  <si>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</si>
  <si>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</si>
  <si>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</si>
  <si>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</si>
  <si>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</si>
  <si>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</si>
  <si>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</si>
  <si>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</si>
  <si>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</si>
  <si>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</si>
  <si>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</si>
  <si>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</si>
  <si>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</si>
  <si>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</si>
  <si>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</si>
  <si>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</si>
  <si>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</si>
  <si>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</si>
  <si>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</si>
  <si>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</si>
  <si>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</si>
  <si>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</si>
  <si>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</si>
  <si>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</si>
  <si>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</si>
  <si>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</si>
  <si>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</si>
  <si>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</si>
  <si>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</si>
  <si>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</si>
  <si>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</si>
  <si>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</si>
  <si>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</si>
  <si>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</si>
  <si>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</si>
  <si>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</si>
  <si>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</si>
  <si>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</si>
  <si>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</si>
  <si>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</si>
  <si>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</si>
  <si>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</si>
  <si>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</si>
  <si>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</si>
  <si>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</si>
  <si>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</si>
  <si>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</si>
  <si>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</si>
  <si>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</si>
  <si>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</si>
  <si>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</si>
  <si>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</si>
  <si>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</si>
  <si>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</si>
  <si>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</si>
  <si>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</si>
  <si>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</si>
  <si>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</si>
  <si>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</si>
  <si>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</si>
  <si>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</si>
  <si>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</si>
  <si>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</si>
  <si>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</si>
  <si>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</si>
  <si>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</si>
  <si>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</si>
  <si>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</si>
  <si>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</si>
  <si>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</si>
  <si>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</si>
  <si>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</si>
  <si>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</si>
  <si>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</si>
  <si>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</si>
  <si>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</si>
  <si>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</si>
  <si>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</si>
  <si>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</si>
  <si>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</si>
  <si>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</si>
  <si>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</si>
  <si>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</si>
  <si>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</si>
  <si>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</si>
  <si>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</si>
  <si>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</si>
  <si>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</si>
  <si>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</si>
  <si>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</si>
  <si>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</si>
  <si>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</si>
  <si>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</si>
  <si>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</si>
  <si>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</si>
  <si>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</si>
  <si>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</si>
  <si>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</si>
  <si>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</si>
  <si>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</si>
  <si>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</si>
  <si>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</si>
  <si>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</si>
  <si>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</si>
  <si>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</si>
  <si>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</si>
  <si>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</si>
  <si>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</si>
  <si>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</si>
  <si>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</si>
  <si>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</si>
  <si>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</si>
  <si>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</si>
  <si>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</si>
  <si>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</si>
  <si>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</si>
  <si>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</si>
  <si>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</si>
  <si>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</si>
  <si>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</si>
  <si>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</si>
  <si>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</si>
  <si>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</si>
  <si>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</si>
  <si>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</si>
  <si>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</si>
  <si>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</si>
  <si>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</si>
  <si>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</si>
  <si>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</si>
  <si>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</si>
  <si>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</si>
  <si>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</si>
  <si>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</si>
  <si>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</si>
  <si>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</si>
  <si>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</si>
  <si>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</si>
  <si>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</si>
  <si>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</si>
  <si>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</si>
  <si>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</si>
  <si>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</si>
  <si>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</si>
  <si>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</si>
  <si>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</si>
  <si>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</si>
  <si>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</si>
  <si>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</si>
  <si>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</si>
  <si>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</si>
  <si>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</si>
  <si>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</si>
  <si>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</si>
  <si>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</si>
  <si>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</si>
  <si>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</si>
  <si>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</si>
  <si>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</si>
  <si>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</si>
  <si>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</si>
  <si>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</si>
  <si>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</si>
  <si>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</si>
  <si>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</si>
  <si>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</si>
  <si>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</si>
  <si>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</si>
  <si>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</si>
  <si>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</si>
  <si>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</si>
  <si>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</si>
  <si>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</si>
  <si>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</si>
  <si>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</si>
  <si>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</si>
  <si>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</si>
  <si>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</si>
  <si>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</si>
  <si>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</si>
  <si>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</si>
  <si>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</si>
  <si>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</si>
  <si>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</si>
  <si>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</si>
  <si>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</si>
  <si>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</si>
  <si>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</si>
  <si>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</si>
  <si>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</si>
  <si>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</si>
  <si>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</si>
  <si>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</si>
  <si>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</si>
  <si>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</si>
  <si>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</si>
  <si>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</si>
  <si>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</si>
  <si>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</si>
  <si>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</si>
  <si>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</si>
  <si>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</si>
  <si>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</si>
  <si>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</si>
  <si>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</si>
  <si>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</si>
  <si>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</si>
  <si>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</si>
  <si>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</si>
  <si>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</si>
  <si>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</si>
  <si>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</si>
  <si>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</si>
  <si>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</si>
  <si>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</si>
  <si>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</si>
  <si>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</si>
  <si>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</si>
  <si>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</si>
  <si>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</si>
  <si>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</si>
  <si>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</si>
  <si>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</si>
  <si>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</si>
  <si>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</si>
  <si>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</si>
  <si>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</si>
  <si>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</si>
  <si>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</si>
  <si>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</si>
  <si>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</si>
  <si>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</si>
  <si>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</si>
  <si>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</si>
  <si>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</si>
  <si>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</si>
  <si>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</si>
  <si>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</si>
  <si>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</si>
  <si>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</si>
  <si>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</si>
  <si>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</si>
  <si>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</si>
  <si>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</si>
  <si>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</si>
  <si>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</si>
  <si>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</si>
  <si>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</si>
  <si>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</si>
  <si>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</si>
  <si>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</si>
  <si>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</si>
  <si>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</si>
  <si>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</si>
  <si>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</si>
  <si>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</si>
  <si>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</si>
  <si>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</si>
  <si>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</si>
  <si>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</si>
  <si>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</si>
  <si>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</si>
  <si>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</si>
  <si>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</si>
  <si>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</si>
  <si>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</si>
  <si>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</si>
  <si>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</si>
  <si>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</si>
  <si>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</si>
  <si>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</si>
  <si>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</si>
  <si>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</si>
  <si>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</si>
  <si>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</si>
  <si>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</si>
  <si>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</si>
  <si>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</si>
  <si>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</si>
  <si>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</si>
  <si>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</si>
  <si>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</si>
  <si>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</si>
  <si>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</si>
  <si>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</si>
  <si>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</si>
  <si>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</si>
  <si>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</si>
  <si>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</si>
  <si>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</si>
  <si>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</si>
  <si>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</si>
  <si>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</si>
  <si>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</si>
  <si>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</si>
  <si>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</si>
  <si>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</si>
  <si>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</si>
  <si>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</si>
  <si>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</si>
  <si>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</si>
  <si>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</si>
  <si>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</si>
  <si>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</si>
  <si>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</si>
  <si>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</si>
  <si>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</si>
  <si>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</si>
  <si>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</si>
  <si>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</si>
  <si>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</si>
  <si>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</si>
  <si>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</si>
  <si>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</si>
  <si>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</si>
  <si>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</si>
  <si>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</si>
  <si>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</si>
  <si>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</si>
  <si>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</si>
  <si>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</si>
  <si>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</si>
  <si>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</si>
  <si>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</si>
  <si>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</si>
  <si>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</si>
  <si>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</si>
  <si>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</si>
  <si>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</si>
  <si>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</si>
  <si>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</si>
  <si>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</si>
  <si>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</si>
  <si>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</si>
  <si>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</si>
  <si>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</si>
  <si>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</si>
  <si>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</si>
  <si>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</si>
  <si>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</si>
  <si>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</si>
  <si>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</si>
  <si>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</si>
  <si>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</si>
  <si>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</si>
  <si>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</si>
  <si>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</si>
  <si>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</si>
  <si>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</si>
  <si>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</si>
  <si>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</si>
  <si>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</si>
  <si>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</si>
  <si>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</si>
  <si>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</si>
  <si>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</si>
  <si>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</si>
  <si>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</si>
  <si>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</si>
  <si>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</si>
  <si>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</si>
  <si>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</si>
  <si>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</si>
  <si>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</si>
  <si>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</si>
  <si>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</si>
  <si>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</si>
  <si>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</si>
  <si>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</si>
  <si>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</si>
  <si>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</si>
  <si>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</si>
  <si>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</si>
  <si>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</si>
  <si>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</si>
  <si>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</si>
  <si>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</si>
  <si>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</si>
  <si>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</si>
  <si>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</si>
  <si>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</si>
  <si>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</si>
  <si>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</si>
  <si>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</si>
  <si>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</si>
  <si>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</si>
  <si>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</si>
  <si>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</si>
  <si>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</si>
  <si>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</si>
  <si>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</si>
  <si>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</si>
  <si>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</si>
  <si>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</si>
  <si>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</si>
  <si>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</si>
  <si>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</si>
  <si>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</si>
  <si>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</si>
  <si>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</si>
  <si>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</si>
  <si>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</si>
  <si>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</si>
  <si>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</si>
  <si>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</si>
  <si>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</si>
  <si>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</si>
  <si>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</si>
  <si>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</si>
  <si>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</si>
  <si>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</si>
  <si>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</si>
  <si>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</si>
  <si>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</si>
  <si>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</si>
  <si>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</si>
  <si>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</si>
  <si>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</si>
  <si>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</si>
  <si>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</si>
  <si>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</si>
  <si>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</si>
  <si>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</si>
  <si>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</si>
  <si>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</si>
  <si>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</si>
  <si>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</si>
  <si>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</si>
  <si>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</si>
  <si>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</si>
  <si>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</si>
  <si>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</si>
  <si>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</si>
  <si>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</si>
  <si>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</si>
  <si>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</si>
  <si>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</si>
  <si>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</si>
  <si>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</si>
  <si>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</si>
  <si>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</si>
  <si>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</si>
  <si>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</si>
  <si>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</si>
  <si>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</si>
  <si>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</si>
  <si>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</si>
  <si>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</si>
  <si>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</si>
  <si>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</si>
  <si>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</si>
  <si>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</si>
  <si>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</si>
  <si>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</si>
  <si>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</si>
  <si>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</si>
  <si>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</si>
  <si>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</si>
  <si>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</si>
  <si>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</si>
  <si>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</si>
  <si>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</si>
  <si>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</si>
  <si>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</si>
  <si>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</si>
  <si>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</si>
  <si>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</si>
  <si>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</si>
  <si>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</si>
  <si>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</si>
  <si>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</si>
  <si>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</si>
  <si>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</si>
  <si>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</si>
  <si>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</si>
  <si>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</si>
  <si>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</si>
  <si>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</si>
  <si>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</si>
  <si>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</si>
  <si>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</si>
  <si>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</si>
  <si>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</si>
  <si>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</si>
  <si>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</si>
  <si>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</si>
  <si>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</si>
  <si>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</si>
  <si>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</si>
  <si>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</si>
  <si>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</si>
  <si>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</si>
  <si>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</si>
  <si>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</si>
  <si>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</si>
  <si>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</si>
  <si>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</si>
  <si>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</si>
  <si>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</si>
  <si>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</si>
  <si>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</si>
  <si>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</si>
  <si>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</si>
  <si>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</si>
  <si>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</si>
  <si>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</si>
  <si>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</si>
  <si>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</si>
  <si>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</si>
  <si>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</si>
  <si>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</si>
  <si>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</si>
  <si>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</si>
  <si>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</si>
  <si>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</si>
  <si>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</si>
  <si>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</si>
  <si>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</si>
  <si>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</si>
  <si>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</si>
  <si>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</si>
  <si>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</si>
  <si>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</si>
  <si>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</si>
  <si>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</si>
  <si>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</si>
  <si>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</si>
  <si>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</si>
  <si>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</si>
  <si>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</si>
  <si>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</si>
  <si>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</si>
  <si>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</si>
  <si>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</si>
  <si>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</si>
  <si>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</si>
  <si>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</si>
  <si>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</si>
  <si>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</si>
  <si>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</si>
  <si>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</si>
  <si>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</si>
  <si>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</si>
  <si>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</si>
  <si>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</si>
  <si>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</si>
  <si>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</si>
  <si>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</si>
  <si>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</si>
  <si>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</si>
  <si>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</si>
  <si>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</si>
  <si>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</si>
  <si>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</si>
  <si>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</si>
  <si>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</si>
  <si>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</si>
  <si>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</si>
  <si>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</si>
  <si>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</si>
  <si>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</si>
  <si>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</si>
  <si>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</si>
  <si>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</si>
  <si>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</si>
  <si>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</si>
  <si>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</si>
  <si>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</si>
  <si>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</si>
  <si>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</si>
  <si>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</si>
  <si>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</si>
  <si>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</si>
  <si>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</si>
  <si>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</si>
  <si>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</si>
  <si>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</si>
  <si>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</si>
  <si>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</si>
  <si>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</si>
  <si>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</si>
  <si>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</si>
  <si>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</si>
  <si>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</si>
  <si>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</si>
  <si>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</si>
  <si>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</si>
  <si>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</si>
  <si>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</si>
  <si>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</si>
  <si>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</si>
  <si>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</si>
  <si>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</si>
  <si>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</si>
  <si>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</si>
  <si>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</si>
  <si>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</si>
  <si>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</si>
  <si>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</si>
  <si>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</si>
  <si>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</si>
  <si>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</si>
  <si>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</si>
  <si>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</si>
  <si>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</si>
  <si>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</si>
  <si>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</si>
  <si>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</si>
  <si>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</si>
  <si>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</si>
  <si>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</si>
  <si>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</si>
  <si>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</si>
  <si>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</si>
  <si>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</si>
  <si>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</si>
  <si>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</si>
  <si>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</si>
  <si>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</si>
  <si>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</si>
  <si>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</si>
  <si>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</si>
  <si>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</si>
  <si>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</si>
  <si>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</si>
  <si>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</si>
  <si>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</si>
  <si>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</si>
  <si>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</si>
  <si>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</si>
  <si>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</si>
  <si>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</si>
  <si>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</si>
  <si>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</si>
  <si>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</si>
  <si>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</si>
  <si>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</si>
  <si>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</si>
  <si>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</si>
  <si>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</si>
  <si>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</si>
  <si>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</si>
  <si>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</si>
  <si>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</si>
  <si>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</si>
  <si>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</si>
  <si>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</si>
  <si>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</si>
  <si>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</si>
  <si>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</si>
  <si>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</si>
  <si>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</si>
  <si>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</si>
  <si>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</si>
  <si>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</si>
  <si>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</si>
  <si>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</si>
  <si>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</si>
  <si>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</si>
  <si>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</si>
  <si>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</si>
  <si>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</si>
  <si>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</si>
  <si>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</si>
  <si>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</si>
  <si>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</si>
  <si>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</si>
  <si>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</si>
  <si>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</si>
  <si>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</si>
  <si>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</si>
  <si>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</si>
  <si>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</si>
  <si>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</si>
  <si>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</si>
  <si>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</si>
  <si>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</si>
  <si>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</si>
  <si>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</si>
  <si>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</si>
  <si>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</si>
  <si>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</si>
  <si>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</si>
  <si>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</si>
  <si>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</si>
  <si>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</si>
  <si>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</si>
  <si>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</si>
  <si>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</si>
  <si>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</si>
  <si>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</si>
  <si>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</si>
  <si>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</si>
  <si>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</si>
  <si>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</si>
  <si>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</si>
  <si>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</si>
  <si>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</si>
  <si>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</si>
  <si>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</si>
  <si>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</si>
  <si>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</si>
  <si>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</si>
  <si>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</si>
  <si>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</si>
  <si>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</si>
  <si>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</si>
  <si>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</si>
  <si>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</si>
  <si>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</si>
  <si>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</si>
  <si>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</si>
  <si>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</si>
  <si>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</si>
  <si>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</si>
  <si>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</si>
  <si>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</si>
  <si>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</si>
  <si>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</si>
  <si>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</si>
  <si>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</si>
  <si>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</si>
  <si>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</si>
  <si>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</si>
  <si>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</si>
  <si>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</si>
  <si>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</si>
  <si>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</si>
  <si>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</si>
  <si>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</si>
  <si>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</si>
  <si>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</si>
  <si>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</si>
  <si>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</si>
  <si>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</si>
  <si>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</si>
  <si>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</si>
  <si>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</si>
  <si>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</si>
  <si>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</si>
  <si>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</si>
  <si>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</si>
  <si>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</si>
  <si>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</si>
  <si>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</si>
  <si>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</si>
  <si>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</si>
  <si>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</si>
  <si>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</si>
  <si>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</si>
  <si>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</si>
  <si>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</si>
  <si>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</si>
  <si>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</si>
  <si>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</si>
  <si>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</si>
  <si>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</si>
  <si>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</si>
  <si>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</si>
  <si>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</si>
  <si>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</si>
  <si>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</si>
  <si>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</si>
  <si>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</si>
  <si>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</si>
  <si>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</si>
  <si>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</si>
  <si>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</si>
  <si>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</si>
  <si>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</si>
  <si>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</si>
  <si>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</si>
  <si>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</si>
  <si>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</si>
  <si>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</si>
  <si>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</si>
  <si>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</si>
  <si>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</si>
  <si>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</si>
  <si>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</si>
  <si>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</si>
  <si>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</si>
  <si>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</si>
  <si>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</si>
  <si>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</si>
  <si>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</si>
  <si>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</si>
  <si>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</si>
  <si>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</si>
  <si>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</si>
  <si>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</si>
  <si>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</si>
  <si>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</si>
  <si>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</si>
  <si>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</si>
  <si>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</si>
  <si>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</si>
  <si>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</si>
  <si>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</si>
  <si>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</si>
  <si>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</si>
  <si>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</si>
  <si>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</si>
  <si>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</si>
  <si>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</si>
  <si>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</si>
  <si>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</si>
  <si>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</si>
  <si>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</si>
  <si>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</si>
  <si>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</si>
  <si>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</si>
  <si>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</si>
  <si>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</si>
  <si>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</si>
  <si>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</si>
  <si>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</si>
  <si>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</si>
  <si>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</si>
  <si>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</si>
  <si>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</si>
  <si>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</si>
  <si>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</si>
  <si>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</si>
  <si>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</si>
  <si>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</si>
  <si>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</si>
  <si>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</si>
  <si>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</si>
  <si>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</si>
  <si>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</si>
  <si>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</si>
  <si>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</si>
  <si>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</si>
  <si>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</si>
  <si>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</si>
  <si>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</si>
  <si>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</si>
  <si>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</si>
  <si>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</si>
  <si>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</si>
  <si>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</si>
  <si>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</si>
  <si>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</si>
  <si>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</si>
  <si>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</si>
  <si>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</si>
  <si>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</si>
  <si>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</si>
  <si>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</si>
  <si>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</si>
  <si>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</si>
  <si>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</si>
  <si>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</si>
  <si>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</si>
  <si>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</si>
  <si>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</si>
  <si>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</si>
  <si>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</si>
  <si>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</si>
  <si>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</si>
  <si>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</si>
  <si>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</si>
  <si>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</si>
  <si>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</si>
  <si>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</si>
  <si>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</si>
  <si>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</si>
  <si>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</si>
  <si>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</si>
  <si>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</si>
  <si>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</si>
  <si>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</si>
  <si>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</si>
  <si>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</si>
  <si>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</si>
  <si>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</si>
  <si>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</si>
  <si>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</si>
  <si>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</si>
  <si>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</si>
  <si>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</si>
  <si>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</si>
  <si>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</si>
  <si>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</si>
  <si>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</si>
  <si>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</si>
  <si>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</si>
  <si>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</si>
  <si>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</si>
  <si>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</si>
  <si>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</si>
  <si>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</si>
  <si>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</si>
  <si>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</si>
  <si>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</si>
  <si>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</si>
  <si>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</si>
  <si>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</si>
  <si>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</si>
  <si>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</si>
  <si>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</si>
  <si>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</si>
  <si>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</si>
  <si>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</si>
  <si>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</si>
  <si>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</si>
  <si>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</si>
  <si>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</si>
  <si>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</si>
  <si>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</si>
  <si>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</si>
  <si>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</si>
  <si>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</si>
  <si>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</si>
  <si>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</si>
  <si>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</si>
  <si>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</si>
  <si>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</si>
  <si>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</si>
  <si>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</si>
  <si>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</si>
  <si>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</si>
  <si>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</si>
  <si>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</si>
  <si>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</si>
  <si>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</si>
  <si>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</si>
  <si>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</si>
  <si>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</si>
  <si>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</si>
  <si>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</si>
  <si>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</si>
  <si>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</si>
  <si>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</si>
  <si>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</si>
  <si>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</si>
  <si>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</si>
  <si>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</si>
  <si>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</si>
  <si>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</si>
  <si>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</si>
  <si>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</si>
  <si>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</si>
  <si>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</si>
  <si>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</si>
  <si>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</si>
  <si>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</si>
  <si>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</si>
  <si>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</si>
  <si>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</si>
  <si>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</si>
  <si>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</si>
  <si>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</si>
  <si>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</si>
  <si>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</si>
  <si>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</si>
  <si>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</si>
  <si>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</si>
  <si>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</si>
  <si>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</si>
  <si>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</si>
  <si>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</si>
  <si>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</si>
  <si>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</si>
  <si>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</si>
  <si>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</si>
  <si>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</si>
  <si>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</si>
  <si>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</si>
  <si>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</si>
  <si>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</si>
  <si>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</si>
  <si>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</si>
  <si>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</si>
  <si>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</si>
  <si>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</si>
  <si>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</si>
  <si>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</si>
  <si>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</si>
  <si>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</si>
  <si>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</si>
  <si>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</si>
  <si>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</si>
  <si>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</si>
  <si>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</si>
  <si>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</si>
  <si>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</si>
  <si>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</si>
  <si>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</si>
  <si>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</si>
  <si>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</si>
  <si>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</si>
  <si>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</si>
  <si>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</si>
  <si>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</si>
  <si>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</si>
  <si>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</si>
  <si>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</si>
  <si>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</si>
  <si>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</si>
  <si>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</si>
  <si>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</si>
  <si>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</si>
  <si>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</si>
  <si>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</si>
  <si>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</si>
  <si>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</si>
  <si>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</si>
  <si>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</si>
  <si>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</si>
  <si>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</si>
  <si>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</si>
  <si>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</si>
  <si>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</si>
  <si>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</si>
  <si>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</si>
  <si>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</si>
  <si>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</si>
  <si>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</si>
  <si>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</si>
  <si>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</si>
  <si>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</si>
  <si>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</si>
  <si>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</si>
  <si>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</si>
  <si>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</si>
  <si>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</si>
  <si>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</si>
  <si>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</si>
  <si>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</si>
  <si>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</si>
  <si>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</si>
  <si>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</si>
  <si>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</si>
  <si>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</si>
  <si>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</si>
  <si>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</si>
  <si>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</si>
  <si>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</si>
  <si>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</si>
  <si>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</si>
  <si>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</si>
  <si>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</si>
  <si>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</si>
  <si>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</si>
  <si>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</si>
  <si>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</si>
  <si>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</si>
  <si>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</si>
  <si>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</si>
  <si>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</si>
  <si>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</si>
  <si>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</si>
  <si>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</si>
  <si>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</si>
  <si>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</si>
  <si>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</si>
  <si>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</si>
  <si>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</si>
  <si>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</si>
  <si>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</si>
  <si>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</si>
  <si>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</si>
  <si>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</si>
  <si>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</si>
  <si>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</si>
  <si>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</si>
  <si>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</si>
  <si>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</si>
  <si>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</si>
  <si>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</si>
  <si>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</si>
  <si>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</si>
  <si>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</si>
  <si>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</si>
  <si>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</si>
  <si>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</si>
  <si>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</si>
  <si>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</si>
  <si>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</si>
  <si>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</si>
  <si>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</si>
  <si>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</si>
  <si>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</si>
  <si>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</si>
  <si>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</si>
  <si>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</si>
  <si>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</si>
  <si>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</si>
  <si>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</si>
  <si>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</si>
  <si>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</si>
  <si>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</si>
  <si>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</si>
  <si>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</si>
  <si>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</si>
  <si>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</si>
  <si>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</si>
  <si>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</si>
  <si>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</si>
  <si>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</si>
  <si>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</si>
  <si>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</si>
  <si>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</si>
  <si>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</si>
  <si>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</si>
  <si>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</si>
  <si>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</si>
  <si>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</si>
  <si>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</si>
  <si>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</si>
  <si>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</si>
  <si>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</si>
  <si>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</si>
  <si>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</si>
  <si>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</si>
  <si>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</si>
  <si>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</si>
  <si>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</si>
  <si>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</si>
  <si>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</si>
  <si>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</si>
  <si>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</si>
  <si>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</si>
  <si>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</si>
  <si>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</si>
  <si>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</si>
  <si>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</si>
  <si>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</si>
  <si>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</si>
  <si>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</si>
  <si>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</si>
  <si>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</si>
  <si>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</si>
  <si>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</si>
  <si>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</si>
  <si>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</si>
  <si>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</si>
  <si>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</si>
  <si>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</si>
  <si>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</si>
  <si>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</si>
  <si>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</si>
  <si>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</si>
  <si>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</si>
  <si>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</si>
  <si>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</si>
  <si>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</si>
  <si>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</si>
  <si>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</si>
  <si>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</si>
  <si>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</si>
  <si>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</si>
  <si>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</si>
  <si>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</si>
  <si>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</si>
  <si>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</si>
  <si>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</si>
  <si>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</si>
  <si>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</si>
  <si>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</si>
  <si>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</si>
  <si>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</si>
  <si>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</si>
  <si>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</si>
  <si>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</si>
  <si>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</si>
  <si>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</si>
  <si>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</si>
  <si>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</si>
  <si>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</si>
  <si>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</si>
  <si>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</si>
  <si>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</si>
  <si>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</si>
  <si>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</si>
  <si>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</si>
  <si>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</si>
  <si>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</si>
  <si>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</si>
  <si>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</si>
  <si>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</si>
  <si>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</si>
  <si>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</si>
  <si>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</si>
  <si>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</si>
  <si>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</si>
  <si>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</si>
  <si>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</si>
  <si>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</si>
  <si>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</si>
  <si>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</si>
  <si>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</si>
  <si>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</si>
  <si>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</si>
  <si>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</si>
  <si>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</si>
  <si>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</si>
  <si>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</si>
  <si>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</si>
  <si>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</si>
  <si>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</si>
  <si>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</si>
  <si>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</si>
  <si>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</si>
  <si>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</si>
  <si>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</si>
  <si>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</si>
  <si>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</si>
  <si>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</si>
  <si>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</si>
  <si>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</si>
  <si>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</si>
  <si>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</si>
  <si>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</si>
  <si>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</si>
  <si>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</si>
  <si>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</si>
  <si>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</si>
  <si>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</si>
  <si>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</si>
  <si>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</si>
  <si>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</si>
  <si>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</si>
  <si>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</si>
  <si>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</si>
  <si>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</si>
  <si>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</si>
  <si>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</si>
  <si>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</si>
  <si>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</si>
  <si>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</si>
  <si>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</si>
  <si>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</si>
  <si>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</si>
  <si>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</si>
  <si>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</si>
  <si>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</si>
  <si>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</si>
  <si>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</si>
  <si>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</si>
  <si>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</si>
  <si>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</si>
  <si>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</si>
  <si>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</si>
  <si>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</si>
  <si>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</si>
  <si>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</si>
  <si>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</si>
  <si>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</si>
  <si>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</si>
  <si>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</si>
  <si>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</si>
  <si>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</si>
  <si>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</si>
  <si>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</si>
  <si>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</si>
  <si>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</si>
  <si>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</si>
  <si>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</si>
  <si>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</si>
  <si>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</si>
  <si>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</si>
  <si>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</si>
  <si>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</si>
  <si>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</si>
  <si>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</si>
  <si>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</si>
  <si>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</si>
  <si>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</si>
  <si>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</si>
  <si>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</si>
  <si>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</si>
  <si>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</si>
  <si>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</si>
  <si>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</si>
  <si>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</si>
  <si>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</si>
  <si>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</si>
  <si>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</si>
  <si>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</si>
  <si>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</si>
  <si>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</si>
  <si>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</si>
  <si>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</si>
  <si>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</si>
  <si>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</si>
  <si>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</si>
  <si>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</si>
  <si>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</si>
  <si>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</si>
  <si>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</si>
  <si>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</si>
  <si>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</si>
  <si>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</si>
  <si>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</si>
  <si>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</si>
  <si>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</si>
  <si>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</si>
  <si>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</si>
  <si>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</si>
  <si>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</si>
  <si>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</si>
  <si>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</si>
  <si>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</si>
  <si>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</si>
  <si>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</si>
  <si>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</si>
  <si>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</si>
  <si>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</si>
  <si>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</si>
  <si>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</si>
  <si>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</si>
  <si>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</si>
  <si>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</si>
  <si>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</si>
  <si>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</si>
  <si>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</si>
  <si>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</si>
  <si>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</si>
  <si>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</si>
  <si>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</si>
  <si>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</si>
  <si>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</si>
  <si>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</si>
  <si>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</si>
  <si>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</si>
  <si>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</si>
  <si>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</si>
  <si>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</si>
  <si>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</si>
  <si>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</si>
  <si>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</si>
  <si>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</si>
  <si>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</si>
  <si>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</si>
  <si>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</si>
  <si>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</si>
  <si>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</si>
  <si>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</si>
  <si>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</si>
  <si>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</si>
  <si>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</si>
  <si>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</si>
  <si>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</si>
  <si>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</si>
  <si>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</si>
  <si>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</si>
  <si>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</si>
  <si>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</si>
  <si>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</si>
  <si>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</si>
  <si>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</si>
  <si>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</si>
  <si>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</si>
  <si>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</si>
  <si>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</si>
  <si>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</si>
  <si>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</si>
  <si>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</si>
  <si>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</si>
  <si>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</si>
  <si>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</si>
  <si>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</si>
  <si>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</si>
  <si>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</si>
  <si>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</si>
  <si>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</si>
  <si>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</si>
  <si>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</si>
  <si>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</si>
  <si>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</si>
  <si>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</si>
  <si>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</si>
  <si>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</si>
  <si>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</si>
  <si>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</si>
  <si>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</si>
  <si>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</si>
  <si>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</si>
  <si>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</si>
  <si>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</si>
  <si>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</si>
  <si>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</si>
  <si>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</si>
  <si>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</si>
  <si>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</si>
  <si>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</si>
  <si>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</si>
  <si>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</si>
  <si>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</si>
  <si>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</si>
  <si>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</si>
  <si>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</si>
  <si>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</si>
  <si>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</si>
  <si>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</si>
  <si>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</si>
  <si>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</si>
  <si>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</si>
  <si>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</si>
  <si>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</si>
  <si>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</si>
  <si>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</si>
  <si>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</si>
  <si>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</si>
  <si>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</si>
  <si>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</si>
  <si>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</si>
  <si>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</si>
  <si>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</si>
  <si>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</si>
  <si>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</si>
  <si>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</si>
  <si>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</si>
  <si>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</si>
  <si>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</si>
  <si>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</si>
  <si>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</si>
  <si>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</si>
  <si>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</si>
  <si>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</si>
  <si>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</si>
  <si>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</si>
  <si>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</si>
  <si>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</si>
  <si>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</si>
  <si>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</si>
  <si>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</si>
  <si>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</si>
  <si>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</si>
  <si>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</si>
  <si>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</si>
  <si>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</si>
  <si>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</si>
  <si>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</si>
  <si>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</si>
  <si>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</si>
  <si>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</si>
  <si>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</si>
  <si>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</si>
  <si>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</si>
  <si>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</si>
  <si>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</si>
  <si>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</si>
  <si>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</si>
  <si>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</si>
  <si>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</si>
  <si>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</si>
  <si>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</si>
  <si>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</si>
  <si>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</si>
  <si>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</si>
  <si>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</si>
  <si>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</si>
  <si>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</si>
  <si>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</si>
  <si>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</si>
  <si>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</si>
  <si>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</si>
  <si>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</si>
  <si>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</si>
  <si>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</si>
  <si>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</si>
  <si>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</si>
  <si>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</si>
  <si>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</si>
  <si>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</si>
  <si>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</si>
  <si>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</si>
  <si>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</si>
  <si>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</si>
  <si>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</si>
  <si>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</si>
  <si>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</si>
  <si>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</si>
  <si>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</si>
  <si>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</si>
  <si>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</si>
  <si>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</si>
  <si>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</si>
  <si>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</si>
  <si>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</si>
  <si>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</si>
  <si>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</si>
  <si>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</si>
  <si>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</si>
  <si>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</si>
  <si>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</si>
  <si>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</si>
  <si>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</si>
  <si>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</si>
  <si>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</si>
  <si>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</si>
  <si>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</si>
  <si>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</si>
  <si>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</si>
  <si>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</si>
  <si>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</si>
  <si>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</si>
  <si>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</si>
  <si>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</si>
  <si>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</si>
  <si>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</si>
  <si>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</si>
  <si>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</si>
  <si>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</si>
  <si>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</si>
  <si>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</si>
  <si>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</si>
  <si>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</si>
  <si>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</si>
  <si>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</si>
  <si>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</si>
  <si>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</si>
  <si>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</si>
  <si>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</si>
  <si>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</si>
  <si>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</si>
  <si>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</si>
  <si>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</si>
  <si>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</si>
  <si>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</si>
  <si>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</si>
  <si>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</si>
  <si>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</si>
  <si>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</si>
  <si>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</si>
  <si>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</si>
  <si>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</si>
  <si>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</si>
  <si>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</si>
  <si>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</si>
  <si>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</si>
  <si>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</si>
  <si>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</si>
  <si>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</si>
  <si>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</si>
  <si>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</si>
  <si>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</si>
  <si>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</si>
  <si>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</si>
  <si>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</si>
  <si>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</si>
  <si>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</si>
  <si>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</si>
  <si>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</si>
  <si>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</si>
  <si>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</si>
  <si>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</si>
  <si>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</si>
  <si>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</si>
  <si>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</si>
  <si>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</si>
  <si>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</si>
  <si>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</si>
  <si>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</si>
  <si>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</si>
  <si>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</si>
  <si>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</si>
  <si>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</si>
  <si>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</si>
  <si>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</si>
  <si>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</si>
  <si>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</si>
  <si>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</si>
  <si>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</si>
  <si>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</si>
  <si>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</si>
  <si>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</si>
  <si>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</si>
  <si>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</si>
  <si>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</si>
  <si>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</si>
  <si>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</si>
  <si>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</si>
  <si>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</si>
  <si>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</si>
  <si>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</si>
  <si>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</si>
  <si>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</si>
  <si>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</si>
  <si>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</si>
  <si>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</si>
  <si>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</si>
  <si>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</si>
  <si>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</si>
  <si>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</si>
  <si>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</si>
  <si>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</si>
  <si>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</si>
  <si>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</si>
  <si>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</si>
  <si>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</si>
  <si>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</si>
  <si>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</si>
  <si>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</si>
  <si>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</si>
  <si>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</si>
  <si>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</si>
  <si>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</si>
  <si>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</si>
  <si>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</si>
  <si>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</si>
  <si>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</si>
  <si>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</si>
  <si>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</si>
  <si>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</si>
  <si>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</si>
  <si>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</si>
  <si>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</si>
  <si>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</si>
  <si>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</si>
  <si>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</si>
  <si>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</si>
  <si>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</si>
  <si>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</si>
  <si>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</si>
  <si>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</si>
  <si>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</si>
  <si>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</si>
  <si>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</si>
  <si>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</si>
  <si>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</si>
  <si>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</si>
  <si>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</si>
  <si>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</si>
  <si>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</si>
  <si>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</si>
  <si>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</si>
  <si>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</si>
  <si>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</si>
  <si>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</si>
  <si>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</si>
  <si>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</si>
  <si>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</si>
  <si>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</si>
  <si>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</si>
  <si>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</si>
  <si>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</si>
  <si>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</si>
  <si>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</si>
  <si>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</si>
  <si>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</si>
  <si>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</si>
  <si>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</si>
  <si>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</si>
  <si>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</si>
  <si>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</si>
  <si>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</si>
  <si>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</si>
  <si>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</si>
  <si>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</si>
  <si>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</si>
  <si>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</si>
  <si>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</si>
  <si>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</si>
  <si>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</si>
  <si>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</si>
  <si>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</si>
  <si>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</si>
  <si>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</si>
  <si>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</si>
  <si>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</si>
  <si>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</si>
  <si>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</si>
  <si>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</si>
  <si>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</si>
  <si>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</si>
  <si>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</si>
  <si>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</si>
  <si>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</si>
  <si>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</si>
  <si>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</si>
  <si>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</si>
  <si>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</si>
  <si>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</si>
  <si>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</si>
  <si>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</si>
  <si>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</si>
  <si>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</si>
  <si>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</si>
  <si>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</si>
  <si>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</si>
  <si>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</si>
  <si>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</si>
  <si>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</si>
  <si>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</si>
  <si>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</si>
  <si>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</si>
  <si>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</si>
  <si>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</si>
  <si>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</si>
  <si>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</si>
  <si>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</si>
  <si>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</si>
  <si>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</si>
  <si>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</si>
  <si>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</si>
  <si>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</si>
  <si>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</si>
  <si>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</si>
  <si>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</si>
  <si>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</si>
  <si>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</si>
  <si>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</si>
  <si>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</si>
  <si>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</si>
  <si>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</si>
  <si>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</si>
  <si>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</si>
  <si>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</si>
  <si>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</si>
  <si>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</si>
  <si>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</si>
  <si>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</si>
  <si>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</si>
  <si>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</si>
  <si>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</si>
  <si>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</si>
  <si>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</si>
  <si>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</si>
  <si>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</si>
  <si>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</si>
  <si>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</si>
  <si>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</si>
  <si>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</si>
  <si>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</si>
  <si>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</si>
  <si>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</si>
  <si>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</si>
  <si>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</si>
  <si>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</si>
  <si>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</si>
  <si>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</si>
  <si>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</si>
  <si>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</si>
  <si>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</si>
  <si>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</si>
  <si>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</si>
  <si>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</si>
  <si>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</si>
  <si>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</si>
  <si>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</si>
  <si>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</si>
  <si>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</si>
  <si>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</si>
  <si>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</si>
  <si>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</si>
  <si>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</si>
  <si>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</si>
  <si>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</si>
  <si>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</si>
  <si>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</si>
  <si>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</si>
  <si>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</si>
  <si>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</si>
  <si>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</si>
  <si>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</si>
  <si>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</si>
  <si>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</si>
  <si>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</si>
  <si>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</si>
  <si>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</si>
  <si>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</si>
  <si>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</si>
  <si>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</si>
  <si>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</si>
  <si>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</si>
  <si>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</si>
  <si>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</si>
  <si>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</si>
  <si>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</si>
  <si>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</si>
  <si>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</si>
  <si>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</si>
  <si>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</si>
  <si>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</si>
  <si>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</si>
  <si>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</si>
  <si>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</si>
  <si>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</si>
  <si>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</si>
  <si>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</si>
  <si>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</si>
  <si>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</si>
  <si>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</si>
  <si>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</si>
  <si>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</si>
  <si>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</si>
  <si>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</si>
  <si>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</si>
  <si>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</si>
  <si>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</si>
  <si>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</si>
  <si>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</si>
  <si>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</si>
  <si>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</si>
  <si>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</si>
  <si>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</si>
  <si>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</si>
  <si>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</si>
  <si>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</si>
  <si>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</si>
  <si>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</si>
  <si>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</si>
  <si>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</si>
  <si>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</si>
  <si>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</si>
  <si>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</si>
  <si>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</si>
  <si>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</si>
  <si>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</si>
  <si>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</si>
  <si>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</si>
  <si>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</si>
  <si>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</si>
  <si>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</si>
  <si>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</si>
  <si>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</si>
  <si>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</si>
  <si>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</si>
  <si>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</si>
  <si>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</si>
  <si>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</si>
  <si>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</si>
  <si>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</si>
  <si>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</si>
  <si>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</si>
  <si>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</si>
  <si>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</si>
  <si>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</si>
  <si>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</si>
  <si>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</si>
  <si>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</si>
  <si>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</si>
  <si>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</si>
  <si>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</si>
  <si>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</si>
  <si>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</si>
  <si>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</si>
  <si>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</si>
  <si>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</si>
  <si>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</si>
  <si>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</si>
  <si>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</si>
  <si>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</si>
  <si>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</si>
  <si>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</si>
  <si>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</si>
  <si>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</si>
  <si>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</si>
  <si>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</si>
  <si>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</si>
  <si>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</si>
  <si>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</si>
  <si>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</si>
  <si>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</si>
  <si>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</si>
  <si>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</si>
  <si>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</si>
  <si>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</si>
  <si>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</si>
  <si>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</si>
  <si>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</si>
  <si>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</si>
  <si>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</si>
  <si>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</si>
  <si>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</si>
  <si>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</si>
  <si>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</si>
  <si>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</si>
  <si>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</si>
  <si>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</si>
  <si>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</si>
  <si>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</si>
  <si>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</si>
  <si>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</si>
  <si>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</si>
  <si>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</si>
  <si>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</si>
  <si>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</si>
  <si>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</si>
  <si>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</si>
  <si>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</si>
  <si>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</si>
  <si>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</si>
  <si>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</si>
  <si>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</si>
  <si>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</si>
  <si>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</si>
  <si>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</si>
  <si>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</si>
  <si>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</si>
  <si>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</si>
  <si>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</si>
  <si>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</si>
  <si>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</si>
  <si>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</si>
  <si>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</si>
  <si>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</si>
  <si>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</si>
  <si>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</si>
  <si>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</si>
  <si>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</si>
  <si>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</si>
  <si>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</si>
  <si>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</si>
  <si>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</si>
  <si>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</si>
  <si>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</si>
  <si>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</si>
  <si>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</si>
  <si>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</si>
  <si>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</si>
  <si>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</si>
  <si>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</si>
  <si>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</si>
  <si>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</si>
  <si>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</si>
  <si>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</si>
  <si>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</si>
  <si>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</si>
  <si>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</si>
  <si>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</si>
  <si>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</si>
  <si>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</si>
  <si>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</si>
  <si>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</si>
  <si>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</si>
  <si>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</si>
  <si>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</si>
  <si>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</si>
  <si>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</si>
  <si>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</si>
  <si>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</si>
  <si>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</si>
  <si>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</si>
  <si>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</si>
  <si>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</si>
  <si>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</si>
  <si>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</si>
  <si>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</si>
  <si>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</si>
  <si>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</si>
  <si>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</si>
  <si>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</si>
  <si>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</si>
  <si>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</si>
  <si>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</si>
  <si>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</si>
  <si>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</si>
  <si>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</si>
  <si>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</si>
  <si>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</si>
  <si>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</si>
  <si>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</si>
  <si>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</si>
  <si>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</si>
  <si>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</si>
  <si>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</si>
  <si>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</si>
  <si>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</si>
  <si>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</si>
  <si>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</si>
  <si>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</si>
  <si>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</si>
  <si>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</si>
  <si>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</si>
  <si>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</si>
  <si>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</si>
  <si>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</si>
  <si>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</si>
  <si>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</si>
  <si>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</si>
  <si>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</si>
  <si>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</si>
  <si>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</si>
  <si>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</si>
  <si>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</si>
  <si>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</si>
  <si>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</si>
  <si>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</si>
  <si>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</si>
  <si>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</si>
  <si>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</si>
  <si>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</si>
  <si>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</si>
  <si>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</si>
  <si>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</si>
  <si>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</si>
  <si>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</si>
  <si>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</si>
  <si>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</si>
  <si>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</si>
  <si>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</si>
  <si>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</si>
  <si>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</si>
  <si>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</si>
  <si>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</si>
  <si>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</si>
  <si>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</si>
  <si>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</si>
  <si>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</si>
  <si>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</si>
  <si>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</si>
  <si>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</si>
  <si>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</si>
  <si>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</si>
  <si>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</si>
  <si>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</si>
  <si>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</si>
  <si>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</si>
  <si>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</si>
  <si>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</si>
  <si>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</si>
  <si>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</si>
  <si>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</si>
  <si>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</si>
  <si>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</si>
  <si>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</si>
  <si>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</si>
  <si>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</si>
  <si>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</si>
  <si>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</si>
  <si>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</si>
  <si>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</si>
  <si>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</si>
  <si>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</si>
  <si>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</si>
  <si>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</si>
  <si>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</si>
  <si>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</si>
  <si>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</si>
  <si>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</si>
  <si>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</si>
  <si>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</si>
  <si>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</si>
  <si>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</si>
  <si>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</si>
  <si>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</si>
  <si>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</si>
  <si>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</si>
  <si>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</si>
  <si>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</si>
  <si>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</si>
  <si>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</si>
  <si>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</si>
  <si>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</si>
  <si>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</si>
  <si>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</si>
  <si>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</si>
  <si>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</si>
  <si>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</si>
  <si>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</si>
  <si>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</si>
  <si>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</si>
  <si>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</si>
  <si>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</si>
  <si>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</si>
  <si>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</si>
  <si>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</si>
  <si>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</si>
  <si>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</si>
  <si>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</si>
  <si>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</si>
  <si>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</si>
  <si>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</si>
  <si>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</si>
  <si>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</si>
  <si>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</si>
  <si>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</si>
  <si>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</si>
  <si>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</si>
  <si>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</si>
  <si>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</si>
  <si>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</si>
  <si>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</si>
  <si>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</si>
  <si>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</si>
  <si>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</si>
  <si>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</si>
  <si>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</si>
  <si>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</si>
  <si>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</si>
  <si>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</si>
  <si>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</si>
  <si>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</si>
  <si>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</si>
  <si>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</si>
  <si>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</si>
  <si>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</si>
  <si>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</si>
  <si>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</si>
  <si>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</si>
  <si>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</si>
  <si>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</si>
  <si>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</si>
  <si>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</si>
  <si>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</si>
  <si>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</si>
  <si>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</si>
  <si>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</si>
  <si>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</si>
  <si>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</si>
  <si>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</si>
  <si>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</si>
  <si>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</si>
  <si>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</si>
  <si>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</si>
  <si>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</si>
  <si>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</si>
  <si>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</si>
  <si>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</si>
  <si>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</si>
  <si>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</si>
  <si>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</si>
  <si>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</si>
  <si>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</si>
  <si>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</si>
  <si>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</si>
  <si>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</si>
  <si>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</si>
  <si>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</si>
  <si>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</si>
  <si>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</si>
  <si>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</si>
  <si>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</si>
  <si>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</si>
  <si>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</si>
  <si>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</si>
  <si>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</si>
  <si>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</si>
  <si>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</si>
  <si>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</si>
  <si>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</si>
  <si>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</si>
  <si>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</si>
  <si>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</si>
  <si>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</si>
  <si>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</si>
  <si>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</si>
  <si>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</si>
  <si>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</si>
  <si>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</si>
  <si>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</si>
  <si>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</si>
  <si>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</si>
  <si>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</si>
  <si>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</si>
  <si>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</si>
  <si>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</si>
  <si>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</si>
  <si>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</si>
  <si>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</si>
  <si>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</si>
  <si>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</si>
  <si>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</si>
  <si>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</si>
  <si>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</si>
  <si>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</si>
  <si>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</si>
  <si>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</si>
  <si>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</si>
  <si>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</si>
  <si>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</si>
  <si>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</si>
  <si>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</si>
  <si>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</si>
  <si>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</si>
  <si>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</si>
  <si>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</si>
  <si>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</si>
  <si>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</si>
  <si>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</si>
  <si>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</si>
  <si>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</si>
  <si>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</si>
  <si>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</si>
  <si>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</si>
  <si>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</si>
  <si>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</si>
  <si>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</si>
  <si>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</si>
  <si>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</si>
  <si>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</si>
  <si>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</si>
  <si>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</si>
  <si>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</si>
  <si>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</si>
  <si>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</si>
  <si>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</si>
  <si>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</si>
  <si>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</si>
  <si>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</si>
  <si>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</si>
  <si>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</si>
  <si>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</si>
  <si>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</si>
  <si>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</si>
  <si>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</si>
  <si>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</si>
  <si>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</si>
  <si>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</si>
  <si>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</si>
  <si>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</si>
  <si>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</si>
  <si>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</si>
  <si>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</si>
  <si>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</si>
  <si>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</si>
  <si>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</si>
  <si>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</si>
  <si>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</si>
  <si>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</si>
  <si>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</si>
  <si>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</si>
  <si>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</si>
  <si>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</si>
  <si>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</si>
  <si>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</si>
  <si>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</si>
  <si>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</si>
  <si>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</si>
  <si>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</si>
  <si>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</si>
  <si>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</si>
  <si>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</si>
  <si>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</si>
  <si>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</si>
  <si>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</si>
  <si>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</si>
  <si>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</si>
  <si>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</si>
  <si>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</si>
  <si>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</si>
  <si>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</si>
  <si>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</si>
  <si>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</si>
  <si>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</si>
  <si>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</si>
  <si>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</si>
  <si>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</si>
  <si>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</si>
  <si>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</si>
  <si>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</si>
  <si>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</si>
  <si>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</si>
  <si>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</si>
  <si>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</si>
  <si>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</si>
  <si>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</si>
  <si>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</si>
  <si>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</si>
  <si>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</si>
  <si>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</si>
  <si>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</si>
  <si>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</si>
  <si>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</si>
  <si>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</si>
  <si>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</si>
  <si>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</si>
  <si>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</si>
  <si>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</si>
  <si>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</si>
  <si>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</si>
  <si>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</si>
  <si>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</si>
  <si>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</si>
  <si>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</si>
  <si>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</si>
  <si>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</si>
  <si>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</si>
  <si>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</si>
  <si>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</si>
  <si>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</si>
  <si>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</si>
  <si>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</si>
  <si>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</si>
  <si>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</si>
  <si>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</si>
  <si>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</si>
  <si>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</si>
  <si>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</si>
  <si>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</si>
  <si>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</si>
  <si>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</si>
  <si>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</si>
  <si>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</si>
  <si>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</si>
  <si>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</si>
  <si>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</si>
  <si>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</si>
  <si>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</si>
  <si>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</si>
  <si>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</si>
  <si>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</si>
  <si>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</si>
  <si>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</si>
  <si>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</si>
  <si>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</si>
  <si>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</si>
  <si>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</si>
  <si>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</si>
  <si>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</si>
  <si>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</si>
  <si>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</si>
  <si>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</si>
  <si>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</si>
  <si>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</si>
  <si>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</si>
  <si>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</si>
  <si>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</si>
  <si>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</si>
  <si>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</si>
  <si>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</si>
  <si>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</si>
  <si>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</si>
  <si>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</si>
  <si>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</si>
  <si>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</si>
  <si>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</si>
  <si>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</si>
  <si>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</si>
  <si>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</si>
  <si>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</si>
  <si>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</si>
  <si>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</si>
  <si>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</si>
  <si>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</si>
  <si>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</si>
  <si>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</si>
  <si>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</si>
  <si>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</si>
  <si>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</si>
  <si>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</si>
  <si>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</si>
  <si>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</si>
  <si>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</si>
  <si>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</si>
  <si>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</si>
  <si>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</si>
  <si>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</si>
  <si>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</si>
  <si>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</si>
  <si>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</si>
  <si>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</si>
  <si>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</si>
  <si>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</si>
  <si>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</si>
  <si>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</si>
  <si>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</si>
  <si>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</si>
  <si>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</si>
  <si>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</si>
  <si>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</si>
  <si>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</si>
  <si>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</si>
  <si>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</si>
  <si>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</si>
  <si>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</si>
  <si>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</si>
  <si>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</si>
  <si>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</si>
  <si>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</si>
  <si>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</si>
  <si>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</si>
  <si>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</si>
  <si>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</si>
  <si>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</si>
  <si>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</si>
  <si>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</si>
  <si>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</si>
  <si>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</si>
  <si>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</si>
  <si>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</si>
  <si>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</si>
  <si>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</si>
  <si>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</si>
  <si>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</si>
  <si>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</si>
  <si>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</si>
  <si>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</si>
  <si>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</si>
  <si>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</si>
  <si>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</si>
  <si>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</si>
  <si>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</si>
  <si>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</si>
  <si>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</si>
  <si>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</si>
  <si>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</si>
  <si>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</si>
  <si>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</si>
  <si>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</si>
  <si>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</si>
  <si>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</si>
  <si>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</si>
  <si>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</si>
  <si>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</si>
  <si>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</si>
  <si>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</si>
  <si>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</si>
  <si>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</si>
  <si>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</si>
  <si>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</si>
  <si>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</si>
  <si>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</si>
  <si>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</si>
  <si>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</si>
  <si>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</si>
  <si>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</si>
  <si>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</si>
  <si>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</si>
  <si>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</si>
  <si>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</si>
  <si>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</si>
  <si>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</si>
  <si>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</si>
  <si>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</si>
  <si>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</si>
  <si>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</si>
  <si>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</si>
  <si>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</si>
  <si>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</si>
  <si>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</si>
  <si>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</si>
  <si>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</si>
  <si>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</si>
  <si>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</si>
  <si>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</si>
  <si>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</si>
  <si>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</si>
  <si>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</si>
  <si>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</si>
  <si>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</si>
  <si>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</si>
  <si>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</si>
  <si>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</si>
  <si>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</si>
  <si>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</si>
  <si>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</si>
  <si>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</si>
  <si>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</si>
  <si>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</si>
  <si>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</si>
  <si>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</si>
  <si>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</si>
  <si>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</si>
  <si>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</si>
  <si>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</si>
  <si>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</si>
  <si>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</si>
  <si>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</si>
  <si>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</si>
  <si>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</si>
  <si>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</si>
  <si>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</si>
  <si>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</si>
  <si>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</si>
  <si>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</si>
  <si>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</si>
  <si>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</si>
  <si>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</si>
  <si>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</si>
  <si>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</si>
  <si>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</si>
  <si>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</si>
  <si>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</si>
  <si>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</si>
  <si>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</si>
  <si>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</si>
  <si>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</si>
  <si>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</si>
  <si>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</si>
  <si>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</si>
  <si>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</si>
  <si>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</si>
  <si>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</si>
  <si>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</si>
  <si>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</si>
  <si>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</si>
  <si>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</si>
  <si>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</si>
  <si>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</si>
  <si>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</si>
  <si>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</si>
  <si>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</si>
  <si>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</si>
  <si>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</si>
  <si>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</si>
  <si>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</si>
  <si>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</si>
  <si>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</si>
  <si>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</si>
  <si>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</si>
  <si>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</si>
  <si>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</si>
  <si>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</si>
  <si>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</si>
  <si>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</si>
  <si>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</si>
  <si>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</si>
  <si>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</si>
  <si>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</si>
  <si>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</si>
  <si>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</si>
  <si>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</si>
  <si>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</si>
  <si>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</si>
  <si>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</si>
  <si>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</si>
  <si>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</si>
  <si>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</si>
  <si>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</si>
  <si>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</si>
  <si>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</si>
  <si>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</si>
  <si>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</si>
  <si>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</si>
  <si>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</si>
  <si>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</si>
  <si>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</si>
  <si>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</si>
  <si>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</si>
  <si>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</si>
  <si>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</si>
  <si>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</si>
  <si>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</si>
  <si>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</si>
  <si>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</si>
  <si>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</si>
  <si>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</si>
  <si>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</si>
  <si>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</si>
  <si>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</si>
  <si>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</si>
  <si>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</si>
  <si>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</si>
  <si>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</si>
  <si>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</si>
  <si>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</si>
  <si>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</si>
  <si>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</si>
  <si>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</si>
  <si>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</si>
  <si>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</si>
  <si>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</si>
  <si>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</si>
  <si>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</si>
  <si>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</si>
  <si>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</si>
  <si>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</si>
  <si>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</si>
  <si>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</si>
  <si>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</si>
  <si>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</si>
  <si>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</si>
  <si>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</si>
  <si>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</si>
  <si>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</si>
  <si>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</si>
  <si>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</si>
  <si>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</si>
  <si>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</si>
  <si>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</si>
  <si>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</si>
  <si>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</si>
  <si>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</si>
  <si>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</si>
  <si>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</si>
  <si>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</si>
  <si>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</si>
  <si>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</si>
  <si>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</si>
  <si>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</si>
  <si>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</si>
  <si>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</si>
  <si>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</si>
  <si>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</si>
  <si>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</si>
  <si>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</si>
  <si>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</si>
  <si>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</si>
  <si>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</si>
  <si>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</si>
  <si>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</si>
  <si>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</si>
  <si>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</si>
  <si>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</si>
  <si>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</si>
  <si>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</si>
  <si>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</si>
  <si>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</si>
  <si>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</si>
  <si>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</si>
  <si>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</si>
  <si>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</si>
  <si>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</si>
  <si>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</si>
  <si>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</si>
  <si>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</si>
  <si>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</si>
  <si>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</si>
  <si>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</si>
  <si>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</si>
  <si>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</si>
  <si>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</si>
  <si>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</si>
  <si>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</si>
  <si>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</si>
  <si>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</si>
  <si>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</si>
  <si>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</si>
  <si>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</si>
  <si>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</si>
  <si>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</si>
  <si>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</si>
  <si>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</si>
  <si>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</si>
  <si>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</si>
  <si>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</si>
  <si>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</si>
  <si>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</si>
  <si>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</si>
  <si>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</si>
  <si>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</si>
  <si>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</si>
  <si>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</si>
  <si>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</si>
  <si>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</si>
  <si>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</si>
  <si>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</si>
  <si>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</si>
  <si>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</si>
  <si>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</si>
  <si>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</si>
  <si>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</si>
  <si>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</si>
  <si>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</si>
  <si>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</si>
  <si>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</si>
  <si>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</si>
  <si>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</si>
  <si>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</si>
  <si>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</si>
  <si>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</si>
  <si>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</si>
  <si>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</si>
  <si>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</si>
  <si>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</si>
  <si>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</si>
  <si>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</si>
  <si>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</si>
  <si>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</si>
  <si>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</si>
  <si>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</si>
  <si>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</si>
  <si>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</si>
  <si>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</si>
  <si>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</si>
  <si>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</si>
  <si>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</si>
  <si>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</si>
  <si>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</si>
  <si>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</si>
  <si>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</si>
  <si>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</si>
  <si>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</si>
  <si>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</si>
  <si>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</si>
  <si>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</si>
  <si>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</si>
  <si>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</si>
  <si>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</si>
  <si>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</si>
  <si>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</si>
  <si>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</si>
  <si>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</si>
  <si>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</si>
  <si>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</si>
  <si>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</si>
  <si>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</si>
  <si>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</si>
  <si>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</si>
  <si>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</si>
  <si>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</si>
  <si>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</si>
  <si>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</si>
  <si>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</si>
  <si>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</si>
  <si>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</si>
  <si>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</si>
  <si>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</si>
  <si>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</si>
  <si>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</si>
  <si>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</si>
  <si>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</si>
  <si>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</si>
  <si>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</si>
  <si>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</si>
  <si>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</si>
  <si>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</si>
  <si>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</si>
  <si>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</si>
  <si>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</si>
  <si>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</si>
  <si>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</si>
  <si>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</si>
  <si>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</si>
  <si>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</si>
  <si>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</si>
  <si>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</si>
  <si>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</si>
  <si>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</si>
  <si>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</si>
  <si>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</si>
  <si>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</si>
  <si>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</si>
  <si>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</si>
  <si>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</si>
  <si>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</si>
  <si>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</si>
  <si>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</si>
  <si>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</si>
  <si>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</si>
  <si>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</si>
  <si>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</si>
  <si>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</si>
  <si>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</si>
  <si>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</si>
  <si>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</si>
  <si>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</si>
  <si>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</si>
  <si>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</si>
  <si>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</si>
  <si>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</si>
  <si>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</si>
  <si>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</si>
  <si>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</si>
  <si>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</si>
  <si>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</si>
  <si>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</si>
  <si>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</si>
  <si>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</si>
  <si>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</si>
  <si>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</si>
  <si>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</si>
  <si>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</si>
  <si>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</si>
  <si>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</si>
  <si>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</si>
  <si>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</si>
  <si>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</si>
  <si>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</si>
  <si>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</si>
  <si>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</si>
  <si>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</si>
  <si>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</si>
  <si>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</si>
  <si>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</si>
  <si>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</si>
  <si>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</si>
  <si>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</si>
  <si>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</si>
  <si>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</si>
  <si>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</si>
  <si>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</si>
  <si>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</si>
  <si>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</si>
  <si>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</si>
  <si>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</si>
  <si>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</si>
  <si>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</si>
  <si>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</si>
  <si>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</si>
  <si>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</si>
  <si>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</si>
  <si>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</si>
  <si>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</si>
  <si>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</si>
  <si>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</si>
  <si>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</si>
  <si>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</si>
  <si>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</si>
  <si>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</si>
  <si>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</si>
  <si>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</si>
  <si>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</si>
  <si>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</si>
  <si>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</si>
  <si>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</si>
  <si>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</si>
  <si>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</si>
  <si>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</si>
  <si>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</si>
  <si>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</si>
  <si>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</si>
  <si>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</si>
  <si>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</si>
  <si>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</si>
  <si>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</si>
  <si>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</si>
  <si>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</si>
  <si>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</si>
  <si>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</si>
  <si>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</si>
  <si>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</si>
  <si>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</si>
  <si>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</si>
  <si>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</si>
  <si>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</si>
  <si>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</si>
  <si>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</si>
  <si>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</si>
  <si>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</si>
  <si>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</si>
  <si>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</si>
  <si>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</si>
  <si>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</si>
  <si>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</si>
  <si>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</si>
  <si>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</si>
  <si>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</si>
  <si>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</si>
  <si>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</si>
  <si>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</si>
  <si>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</si>
  <si>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</si>
  <si>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</si>
  <si>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</si>
  <si>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</si>
  <si>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</si>
  <si>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</si>
  <si>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</si>
  <si>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</si>
  <si>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</si>
  <si>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</si>
  <si>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</si>
  <si>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</si>
  <si>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</si>
  <si>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</si>
  <si>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</si>
  <si>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</si>
  <si>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</si>
  <si>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</si>
  <si>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</si>
  <si>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</si>
  <si>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</si>
  <si>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</si>
  <si>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</si>
  <si>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</si>
  <si>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</si>
  <si>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</si>
  <si>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</si>
  <si>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</si>
  <si>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</si>
  <si>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</si>
  <si>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</si>
  <si>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</si>
  <si>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</si>
  <si>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</si>
  <si>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</si>
  <si>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</si>
  <si>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</si>
  <si>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</si>
  <si>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</si>
  <si>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</si>
  <si>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</si>
  <si>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</si>
  <si>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</si>
  <si>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</si>
  <si>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</si>
  <si>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</si>
  <si>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</si>
  <si>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</si>
  <si>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</si>
  <si>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</si>
  <si>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</si>
  <si>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</si>
  <si>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</si>
  <si>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</si>
  <si>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</si>
  <si>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</si>
  <si>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</si>
  <si>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</si>
  <si>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</si>
  <si>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</si>
  <si>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</si>
  <si>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</si>
  <si>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</si>
  <si>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</si>
  <si>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</si>
  <si>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</si>
  <si>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</si>
  <si>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</si>
  <si>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</si>
  <si>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</si>
  <si>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</si>
  <si>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</si>
  <si>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</si>
  <si>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</si>
  <si>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</si>
  <si>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</si>
  <si>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</si>
  <si>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</si>
  <si>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</si>
  <si>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</si>
  <si>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</si>
  <si>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</si>
  <si>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</si>
  <si>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</si>
  <si>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</si>
  <si>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</si>
  <si>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</si>
  <si>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</si>
  <si>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</si>
  <si>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</si>
  <si>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</si>
  <si>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</si>
  <si>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</si>
  <si>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</si>
  <si>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</si>
  <si>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</si>
  <si>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</si>
  <si>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</si>
  <si>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</si>
  <si>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</si>
  <si>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</si>
  <si>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</si>
  <si>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</si>
  <si>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</si>
  <si>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</si>
  <si>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</si>
  <si>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</si>
  <si>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</si>
  <si>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</si>
  <si>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</si>
  <si>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</si>
  <si>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</si>
  <si>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</si>
  <si>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</si>
  <si>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</si>
  <si>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</si>
  <si>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</si>
  <si>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</si>
  <si>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</si>
  <si>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</si>
  <si>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</si>
  <si>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</si>
  <si>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</si>
  <si>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</si>
  <si>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</si>
  <si>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</si>
  <si>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</si>
  <si>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</si>
  <si>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</si>
  <si>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</si>
  <si>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</si>
  <si>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</si>
  <si>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</si>
  <si>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</si>
  <si>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</si>
  <si>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</si>
  <si>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</si>
  <si>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</si>
  <si>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</si>
  <si>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</si>
  <si>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</si>
  <si>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</si>
  <si>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</si>
  <si>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</si>
  <si>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</si>
  <si>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</si>
  <si>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</si>
  <si>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</si>
  <si>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</si>
  <si>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</si>
  <si>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</si>
  <si>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</si>
  <si>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</si>
  <si>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</si>
  <si>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</si>
  <si>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</si>
  <si>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</si>
  <si>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</si>
  <si>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</si>
  <si>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</si>
  <si>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</si>
  <si>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</si>
  <si>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</si>
  <si>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</si>
  <si>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</si>
  <si>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</si>
  <si>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</si>
  <si>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</si>
  <si>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</si>
  <si>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</si>
  <si>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</si>
  <si>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</si>
  <si>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</si>
  <si>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</si>
  <si>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</si>
  <si>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</si>
  <si>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</si>
  <si>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</si>
  <si>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</si>
  <si>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</si>
  <si>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</si>
  <si>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</si>
  <si>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</si>
  <si>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</si>
  <si>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</si>
  <si>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</si>
  <si>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</si>
  <si>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</si>
  <si>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</si>
  <si>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</si>
  <si>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</si>
  <si>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</si>
  <si>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</si>
  <si>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</si>
  <si>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</si>
  <si>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</si>
  <si>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</si>
  <si>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</si>
  <si>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</si>
  <si>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</si>
  <si>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</si>
  <si>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</si>
  <si>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</si>
  <si>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</si>
  <si>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</si>
  <si>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</si>
  <si>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</si>
  <si>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</si>
  <si>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</si>
  <si>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</si>
  <si>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</si>
  <si>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</si>
  <si>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</si>
  <si>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</si>
  <si>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</si>
  <si>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</si>
  <si>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</si>
  <si>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</si>
  <si>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</si>
  <si>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</si>
  <si>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</si>
  <si>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</si>
  <si>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</si>
  <si>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</si>
  <si>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</si>
  <si>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</si>
  <si>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</si>
  <si>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</si>
  <si>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</si>
  <si>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</si>
  <si>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</si>
  <si>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</si>
  <si>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</si>
  <si>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</si>
  <si>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</si>
  <si>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</si>
  <si>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</si>
  <si>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</si>
  <si>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</si>
  <si>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</si>
  <si>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</si>
  <si>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</si>
  <si>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</si>
  <si>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</si>
  <si>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</si>
  <si>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</si>
  <si>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</si>
  <si>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</si>
  <si>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</si>
  <si>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</si>
  <si>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</si>
  <si>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</si>
  <si>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</si>
  <si>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</si>
  <si>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</si>
  <si>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</si>
  <si>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</si>
  <si>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</si>
  <si>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</si>
  <si>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</si>
  <si>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</si>
  <si>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</si>
  <si>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</si>
  <si>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</si>
  <si>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</si>
  <si>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</si>
  <si>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</si>
  <si>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</si>
  <si>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</si>
  <si>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</si>
  <si>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</si>
  <si>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</si>
  <si>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</si>
  <si>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</si>
  <si>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</si>
  <si>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</si>
  <si>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</si>
  <si>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</si>
  <si>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</si>
  <si>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</si>
  <si>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</si>
  <si>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</si>
  <si>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</si>
  <si>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</si>
  <si>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</si>
  <si>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</si>
  <si>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</si>
  <si>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</si>
  <si>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</si>
  <si>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</si>
  <si>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</si>
  <si>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</si>
  <si>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</si>
  <si>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</si>
  <si>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</si>
  <si>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</si>
  <si>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</si>
  <si>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</si>
  <si>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</si>
  <si>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</si>
  <si>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</si>
  <si>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</si>
  <si>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</si>
  <si>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</si>
  <si>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</si>
  <si>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</si>
  <si>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</si>
  <si>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</si>
  <si>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</si>
  <si>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</si>
  <si>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</si>
  <si>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</si>
  <si>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</si>
  <si>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</si>
  <si>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</si>
  <si>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</si>
  <si>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</si>
  <si>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</si>
  <si>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</si>
  <si>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</si>
  <si>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</si>
  <si>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</si>
  <si>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</si>
  <si>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</si>
  <si>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</si>
  <si>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</si>
  <si>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</si>
  <si>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</si>
  <si>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</si>
  <si>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</si>
  <si>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</si>
  <si>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</si>
  <si>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</si>
  <si>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</si>
  <si>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</si>
  <si>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</si>
  <si>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</si>
  <si>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</si>
  <si>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</si>
  <si>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</si>
  <si>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</si>
  <si>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</si>
  <si>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</si>
  <si>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</si>
  <si>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</si>
  <si>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</si>
  <si>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</si>
  <si>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</si>
  <si>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</si>
  <si>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</si>
  <si>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</si>
  <si>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</si>
  <si>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</si>
  <si>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</si>
  <si>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</si>
  <si>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</si>
  <si>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</si>
  <si>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</si>
  <si>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</si>
  <si>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</si>
  <si>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</si>
  <si>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</si>
  <si>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</si>
  <si>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</si>
  <si>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</si>
  <si>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</si>
  <si>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</si>
  <si>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</si>
  <si>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</si>
  <si>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</si>
  <si>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</si>
  <si>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</si>
  <si>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</si>
  <si>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</si>
  <si>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</si>
  <si>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</si>
  <si>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</si>
  <si>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</si>
  <si>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</si>
  <si>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</si>
  <si>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</si>
  <si>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</si>
  <si>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</si>
  <si>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</si>
  <si>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</si>
  <si>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</si>
  <si>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</si>
  <si>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</si>
  <si>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</si>
  <si>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</si>
  <si>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</si>
  <si>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</si>
  <si>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</si>
  <si>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</si>
  <si>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</si>
  <si>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</si>
  <si>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</si>
  <si>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</si>
  <si>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</si>
  <si>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</si>
  <si>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</si>
  <si>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</si>
  <si>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</si>
  <si>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</si>
  <si>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</si>
  <si>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</si>
  <si>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</si>
  <si>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</si>
  <si>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</si>
  <si>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</si>
  <si>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</si>
  <si>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</si>
  <si>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</si>
  <si>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</si>
  <si>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</si>
  <si>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</si>
  <si>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</si>
  <si>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</si>
  <si>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</si>
  <si>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</si>
  <si>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</si>
  <si>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</si>
  <si>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</si>
  <si>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</si>
  <si>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</si>
  <si>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</si>
  <si>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</si>
  <si>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</si>
  <si>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</si>
  <si>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</si>
  <si>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</si>
  <si>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</si>
  <si>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</si>
  <si>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</si>
  <si>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</si>
  <si>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</si>
  <si>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</si>
  <si>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</si>
  <si>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</si>
  <si>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</si>
  <si>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</si>
  <si>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</si>
  <si>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</si>
  <si>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</si>
  <si>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</si>
  <si>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</si>
  <si>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</si>
  <si>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</si>
  <si>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</si>
  <si>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</si>
  <si>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</si>
  <si>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</si>
  <si>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</si>
  <si>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</si>
  <si>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</si>
  <si>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</si>
  <si>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</si>
  <si>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</si>
  <si>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</si>
  <si>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</si>
  <si>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</si>
  <si>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</si>
  <si>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</si>
  <si>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</si>
  <si>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</si>
  <si>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</si>
  <si>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</si>
  <si>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</si>
  <si>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</si>
  <si>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</si>
  <si>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</si>
  <si>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</si>
  <si>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</si>
  <si>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</si>
  <si>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</si>
  <si>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</si>
  <si>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</si>
  <si>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</si>
  <si>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</si>
  <si>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</si>
  <si>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</si>
  <si>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</si>
  <si>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</si>
  <si>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</si>
  <si>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</si>
  <si>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</si>
  <si>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</si>
  <si>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</si>
  <si>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</si>
  <si>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</si>
  <si>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</si>
  <si>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</si>
  <si>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</si>
  <si>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</si>
  <si>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</si>
  <si>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</si>
  <si>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</si>
  <si>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</si>
  <si>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</si>
  <si>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</si>
  <si>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</si>
  <si>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</si>
  <si>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</si>
  <si>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</si>
  <si>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</si>
  <si>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</si>
  <si>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</si>
  <si>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</si>
  <si>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</si>
  <si>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</si>
  <si>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</si>
  <si>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</si>
  <si>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</si>
  <si>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</si>
  <si>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</si>
  <si>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</si>
  <si>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</si>
  <si>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</si>
  <si>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</si>
  <si>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</si>
  <si>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</si>
  <si>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</si>
  <si>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</si>
  <si>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</si>
  <si>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</si>
  <si>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</si>
  <si>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</si>
  <si>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</si>
  <si>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</si>
  <si>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</si>
  <si>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</si>
  <si>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</si>
  <si>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</si>
  <si>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</si>
  <si>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</si>
  <si>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</si>
  <si>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</si>
  <si>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</si>
  <si>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</si>
  <si>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</si>
  <si>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</si>
  <si>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</si>
  <si>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</si>
  <si>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</si>
  <si>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</si>
  <si>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</si>
  <si>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</si>
  <si>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</si>
  <si>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</si>
  <si>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</si>
  <si>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</si>
  <si>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</si>
  <si>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</si>
  <si>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</si>
  <si>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</si>
  <si>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</si>
  <si>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</si>
  <si>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</si>
  <si>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</si>
  <si>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</si>
  <si>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</si>
  <si>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</si>
  <si>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</si>
  <si>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</si>
  <si>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</si>
  <si>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</si>
  <si>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</si>
  <si>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</si>
  <si>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</si>
  <si>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</si>
  <si>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</si>
  <si>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</si>
  <si>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</si>
  <si>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</si>
  <si>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</si>
  <si>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</si>
  <si>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</si>
  <si>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</si>
  <si>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</si>
  <si>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</si>
  <si>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</si>
  <si>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</si>
  <si>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</si>
  <si>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</si>
  <si>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</si>
  <si>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</si>
  <si>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</si>
  <si>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</si>
  <si>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</si>
  <si>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</si>
  <si>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</si>
  <si>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</si>
  <si>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</si>
  <si>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</si>
  <si>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</si>
  <si>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</si>
  <si>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</si>
  <si>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</si>
  <si>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</si>
  <si>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</si>
  <si>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</si>
  <si>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</si>
  <si>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</si>
  <si>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</si>
  <si>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</si>
  <si>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</si>
  <si>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</si>
  <si>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</si>
  <si>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</si>
  <si>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</si>
  <si>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</si>
  <si>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</si>
  <si>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</si>
  <si>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</si>
  <si>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</si>
  <si>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</si>
  <si>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</si>
  <si>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</si>
  <si>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</si>
  <si>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</si>
  <si>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</si>
  <si>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</si>
  <si>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</si>
  <si>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</si>
  <si>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</si>
  <si>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</si>
  <si>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</si>
  <si>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</si>
  <si>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</si>
  <si>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</si>
  <si>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</si>
  <si>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</si>
  <si>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</si>
  <si>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</si>
  <si>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</si>
  <si>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</si>
  <si>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</si>
  <si>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</si>
  <si>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</si>
  <si>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</si>
  <si>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</si>
  <si>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</si>
  <si>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</si>
  <si>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</si>
  <si>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</si>
  <si>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</si>
  <si>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</si>
  <si>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</si>
  <si>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</si>
  <si>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</si>
  <si>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</si>
  <si>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</si>
  <si>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</si>
  <si>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</si>
  <si>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</si>
  <si>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</si>
  <si>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</si>
  <si>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</si>
  <si>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</si>
  <si>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</si>
  <si>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</si>
  <si>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</si>
  <si>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</si>
  <si>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</si>
  <si>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</si>
  <si>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</si>
  <si>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</si>
  <si>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</si>
  <si>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</si>
  <si>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</si>
  <si>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</si>
  <si>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</si>
  <si>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</si>
  <si>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</si>
  <si>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</si>
  <si>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</si>
  <si>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</si>
  <si>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</si>
  <si>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</si>
  <si>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</si>
  <si>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</si>
  <si>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</si>
  <si>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</si>
  <si>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</si>
  <si>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</si>
  <si>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</si>
  <si>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</si>
  <si>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</si>
  <si>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</si>
  <si>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</si>
  <si>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</si>
  <si>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</si>
  <si>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</si>
  <si>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</si>
  <si>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</si>
  <si>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</si>
  <si>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</si>
  <si>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</si>
  <si>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</si>
  <si>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</si>
  <si>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</si>
  <si>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</si>
  <si>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</si>
  <si>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</si>
  <si>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</si>
  <si>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</si>
  <si>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</si>
  <si>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</si>
  <si>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</si>
  <si>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</si>
  <si>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</si>
  <si>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</si>
  <si>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</si>
  <si>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</si>
  <si>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</si>
  <si>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</si>
  <si>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</si>
  <si>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</si>
  <si>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</si>
  <si>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</si>
  <si>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</si>
  <si>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</si>
  <si>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</si>
  <si>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</si>
  <si>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</si>
  <si>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</si>
  <si>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</si>
  <si>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</si>
  <si>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</si>
  <si>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</si>
  <si>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</si>
  <si>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</si>
  <si>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</si>
  <si>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</si>
  <si>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</si>
  <si>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</si>
  <si>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</si>
  <si>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</si>
  <si>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</si>
  <si>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</si>
  <si>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</si>
  <si>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</si>
  <si>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</si>
  <si>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</si>
  <si>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</si>
  <si>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</si>
  <si>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</si>
  <si>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</si>
  <si>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</si>
  <si>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</si>
  <si>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</si>
  <si>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</si>
  <si>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</si>
  <si>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</si>
  <si>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</si>
  <si>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</si>
  <si>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</si>
  <si>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</si>
  <si>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</si>
  <si>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</si>
  <si>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</si>
  <si>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</si>
  <si>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</si>
  <si>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</si>
  <si>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</si>
  <si>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</si>
  <si>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</si>
  <si>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</si>
  <si>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</si>
  <si>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</si>
  <si>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</si>
  <si>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</si>
  <si>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</si>
  <si>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</si>
  <si>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</si>
  <si>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</si>
  <si>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</si>
  <si>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</si>
  <si>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</si>
  <si>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</si>
  <si>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</si>
  <si>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</si>
  <si>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</si>
  <si>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</si>
  <si>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</si>
  <si>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</si>
  <si>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</si>
  <si>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</si>
  <si>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</si>
  <si>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</si>
  <si>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</si>
  <si>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</si>
  <si>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</si>
  <si>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</si>
  <si>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</si>
  <si>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</si>
  <si>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</si>
  <si>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</si>
  <si>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</si>
  <si>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</si>
  <si>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</si>
  <si>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</si>
  <si>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</si>
  <si>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</si>
  <si>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</si>
  <si>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</si>
  <si>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</si>
  <si>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</si>
  <si>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</si>
  <si>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</si>
  <si>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</si>
  <si>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</si>
  <si>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</si>
  <si>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</si>
  <si>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</si>
  <si>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</si>
  <si>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</si>
  <si>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</si>
  <si>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</si>
  <si>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</si>
  <si>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</si>
  <si>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</si>
  <si>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</si>
  <si>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</si>
  <si>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</si>
  <si>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</si>
  <si>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</si>
  <si>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</si>
  <si>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</si>
  <si>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</si>
  <si>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</si>
  <si>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</si>
  <si>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</si>
  <si>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</si>
  <si>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</si>
  <si>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</si>
  <si>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</si>
  <si>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</si>
  <si>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</si>
  <si>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</si>
  <si>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</si>
  <si>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</si>
  <si>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</si>
  <si>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</si>
  <si>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</si>
  <si>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</si>
  <si>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</si>
  <si>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</si>
  <si>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</si>
  <si>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</si>
  <si>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</si>
  <si>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</si>
  <si>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</si>
  <si>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</si>
  <si>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</si>
  <si>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</si>
  <si>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</si>
  <si>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</si>
  <si>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</si>
  <si>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</si>
  <si>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</si>
  <si>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</si>
  <si>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</si>
  <si>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</si>
  <si>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</si>
  <si>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</si>
  <si>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</si>
  <si>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</si>
  <si>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</si>
  <si>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</si>
  <si>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</si>
  <si>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</si>
  <si>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</si>
  <si>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</si>
  <si>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</si>
  <si>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</si>
  <si>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</si>
  <si>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</si>
  <si>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</si>
  <si>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</si>
  <si>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</si>
  <si>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</si>
  <si>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</si>
  <si>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</si>
  <si>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</si>
  <si>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</si>
  <si>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</si>
  <si>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</si>
  <si>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</si>
  <si>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</si>
  <si>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</si>
  <si>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</si>
  <si>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</si>
  <si>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</si>
  <si>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</si>
  <si>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</si>
  <si>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</si>
  <si>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</si>
  <si>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</si>
  <si>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</si>
  <si>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</si>
  <si>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</si>
  <si>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</si>
  <si>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</si>
  <si>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</si>
  <si>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</si>
  <si>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</si>
  <si>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</si>
  <si>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</si>
  <si>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</si>
  <si>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</si>
  <si>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</si>
  <si>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</si>
  <si>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</si>
  <si>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</si>
  <si>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</si>
  <si>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</si>
  <si>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</si>
  <si>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</si>
  <si>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</si>
  <si>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</si>
  <si>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</si>
  <si>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</si>
  <si>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</si>
  <si>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</si>
  <si>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</si>
  <si>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</si>
  <si>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</si>
  <si>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</si>
  <si>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</si>
  <si>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</si>
  <si>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</si>
  <si>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</si>
  <si>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</si>
  <si>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</si>
  <si>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</si>
  <si>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</si>
  <si>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</si>
  <si>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</si>
  <si>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</si>
  <si>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</si>
  <si>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</si>
  <si>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</si>
  <si>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</si>
  <si>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</si>
  <si>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</si>
  <si>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</si>
  <si>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</si>
  <si>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</si>
  <si>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</si>
  <si>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</si>
  <si>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</si>
  <si>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</si>
  <si>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</si>
  <si>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</si>
  <si>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</si>
  <si>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</si>
  <si>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</si>
  <si>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</si>
  <si>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</si>
  <si>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</si>
  <si>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</si>
  <si>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</si>
  <si>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</si>
  <si>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</si>
  <si>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</si>
  <si>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</si>
  <si>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</si>
  <si>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</si>
  <si>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</si>
  <si>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</si>
  <si>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</si>
  <si>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</si>
  <si>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</si>
  <si>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</si>
  <si>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</si>
  <si>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</si>
  <si>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</si>
  <si>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</si>
  <si>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</si>
  <si>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</si>
  <si>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</si>
  <si>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</si>
  <si>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</si>
  <si>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</si>
  <si>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</si>
  <si>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</si>
  <si>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</si>
  <si>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</si>
  <si>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</si>
  <si>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</si>
  <si>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</si>
  <si>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</si>
  <si>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</si>
  <si>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</si>
  <si>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</si>
  <si>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</si>
  <si>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</si>
  <si>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</si>
  <si>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</si>
  <si>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</si>
  <si>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</si>
  <si>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</si>
  <si>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</si>
  <si>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</si>
  <si>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</si>
  <si>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</si>
  <si>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</si>
  <si>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</si>
  <si>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</si>
  <si>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</si>
  <si>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</si>
  <si>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</si>
  <si>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</si>
  <si>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</si>
  <si>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</si>
  <si>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</si>
  <si>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</si>
  <si>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</si>
  <si>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</si>
  <si>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</si>
  <si>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</si>
  <si>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</si>
  <si>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</si>
  <si>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</si>
  <si>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</si>
  <si>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</si>
  <si>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</si>
  <si>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</si>
  <si>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</si>
  <si>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</si>
  <si>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</si>
  <si>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</si>
  <si>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</si>
  <si>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</si>
  <si>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</si>
  <si>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</si>
  <si>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</si>
  <si>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</si>
  <si>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</si>
  <si>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</si>
  <si>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</si>
  <si>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</si>
  <si>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</si>
  <si>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</si>
  <si>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</si>
  <si>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</si>
  <si>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</si>
  <si>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</si>
  <si>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</si>
  <si>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</si>
  <si>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</si>
  <si>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</si>
  <si>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</si>
  <si>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</si>
  <si>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</si>
  <si>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</si>
  <si>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</si>
  <si>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</si>
  <si>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</si>
  <si>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</si>
  <si>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</si>
  <si>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</si>
  <si>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</si>
  <si>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</si>
  <si>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</si>
  <si>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</si>
  <si>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</si>
  <si>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</si>
  <si>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</si>
  <si>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</si>
  <si>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</si>
  <si>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</si>
  <si>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</si>
  <si>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</si>
  <si>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</si>
  <si>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</si>
  <si>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</si>
  <si>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</si>
  <si>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</si>
  <si>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</si>
  <si>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</si>
  <si>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</si>
  <si>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</si>
  <si>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</si>
  <si>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</si>
  <si>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</si>
  <si>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</si>
  <si>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</si>
  <si>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</si>
  <si>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</si>
  <si>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</si>
  <si>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</si>
  <si>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</si>
  <si>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</si>
  <si>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</si>
  <si>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</si>
  <si>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</si>
  <si>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</si>
  <si>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</si>
  <si>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</si>
  <si>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</si>
  <si>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</si>
  <si>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</si>
  <si>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</si>
  <si>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</si>
  <si>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</si>
  <si>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</si>
  <si>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</si>
  <si>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</si>
  <si>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</si>
  <si>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</si>
  <si>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</si>
  <si>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</si>
  <si>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</si>
  <si>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</si>
  <si>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</si>
  <si>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</si>
  <si>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</si>
  <si>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</si>
  <si>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</si>
  <si>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</si>
  <si>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</si>
  <si>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</si>
  <si>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</si>
  <si>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</si>
  <si>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</si>
  <si>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</si>
  <si>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</si>
  <si>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</si>
  <si>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</si>
  <si>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</si>
  <si>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</si>
  <si>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</si>
  <si>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</si>
  <si>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</si>
  <si>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</si>
  <si>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</si>
  <si>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</si>
  <si>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</si>
  <si>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</si>
  <si>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</si>
  <si>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</si>
  <si>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</si>
  <si>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</si>
  <si>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</si>
  <si>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</si>
  <si>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</si>
  <si>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</si>
  <si>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</si>
  <si>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</si>
  <si>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</si>
  <si>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</si>
  <si>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</si>
  <si>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</si>
  <si>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</si>
  <si>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</si>
  <si>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</si>
  <si>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</si>
  <si>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</si>
  <si>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</si>
  <si>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</si>
  <si>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</si>
  <si>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</si>
  <si>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</si>
  <si>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</si>
  <si>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</si>
  <si>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</si>
  <si>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</si>
  <si>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</si>
  <si>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</si>
  <si>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</si>
  <si>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</si>
  <si>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</si>
  <si>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</si>
  <si>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</si>
  <si>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</si>
  <si>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</si>
  <si>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</si>
  <si>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</si>
  <si>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</si>
  <si>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</si>
  <si>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</si>
  <si>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</si>
  <si>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</si>
  <si>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</si>
  <si>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</si>
  <si>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</si>
  <si>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</si>
  <si>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</si>
  <si>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</si>
  <si>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</si>
  <si>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</si>
  <si>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</si>
  <si>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</si>
  <si>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</si>
  <si>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</si>
  <si>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</si>
  <si>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</si>
  <si>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</si>
  <si>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</si>
  <si>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</si>
  <si>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</si>
  <si>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</si>
  <si>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</si>
  <si>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</si>
  <si>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</si>
  <si>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</si>
  <si>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</si>
  <si>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</si>
  <si>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</si>
  <si>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</si>
  <si>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</si>
  <si>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</si>
  <si>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</si>
  <si>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</si>
  <si>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</si>
  <si>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</si>
  <si>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</si>
  <si>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</si>
  <si>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</si>
  <si>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</si>
  <si>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</si>
  <si>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</si>
  <si>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</si>
  <si>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</si>
  <si>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</si>
  <si>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</si>
  <si>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</si>
  <si>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</si>
  <si>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</si>
  <si>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</si>
  <si>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</si>
  <si>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</si>
  <si>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</si>
  <si>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</si>
  <si>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</si>
  <si>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</si>
  <si>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</si>
  <si>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</si>
  <si>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</si>
  <si>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</si>
  <si>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</si>
  <si>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</si>
  <si>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</si>
  <si>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</si>
  <si>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</si>
  <si>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</si>
  <si>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</si>
  <si>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</si>
  <si>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</si>
  <si>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</si>
  <si>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</si>
  <si>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</si>
  <si>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</si>
  <si>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</si>
  <si>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</si>
  <si>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</si>
  <si>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</si>
  <si>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</si>
  <si>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</si>
  <si>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</si>
  <si>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</si>
  <si>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</si>
  <si>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</si>
  <si>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</si>
  <si>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</si>
  <si>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</si>
  <si>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</si>
  <si>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</si>
  <si>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</si>
  <si>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</si>
  <si>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</si>
  <si>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</si>
  <si>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</si>
  <si>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</si>
  <si>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</si>
  <si>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</si>
  <si>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</si>
  <si>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</si>
  <si>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</si>
  <si>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</si>
  <si>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</si>
  <si>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</si>
  <si>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</si>
  <si>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</si>
  <si>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</si>
  <si>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</si>
  <si>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</si>
  <si>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</si>
  <si>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</si>
  <si>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</si>
  <si>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</si>
  <si>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</si>
  <si>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</si>
  <si>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</si>
  <si>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</si>
  <si>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</si>
  <si>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</si>
  <si>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</si>
  <si>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</si>
  <si>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</si>
  <si>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</si>
  <si>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</si>
  <si>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</si>
  <si>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</si>
  <si>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</si>
  <si>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</si>
  <si>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</si>
  <si>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</si>
  <si>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</si>
  <si>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</si>
  <si>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</si>
  <si>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</si>
  <si>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</si>
  <si>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</si>
  <si>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</si>
  <si>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</si>
  <si>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</si>
  <si>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</si>
  <si>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</si>
  <si>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</si>
  <si>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</si>
  <si>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</si>
  <si>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</si>
  <si>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</si>
  <si>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</si>
  <si>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</si>
  <si>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</si>
  <si>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</si>
  <si>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</si>
  <si>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</si>
  <si>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</si>
  <si>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</si>
  <si>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</si>
  <si>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</si>
  <si>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</si>
  <si>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</si>
  <si>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</si>
  <si>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</si>
  <si>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</si>
  <si>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</si>
  <si>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</si>
  <si>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</si>
  <si>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</si>
  <si>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</si>
  <si>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</si>
  <si>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</si>
  <si>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</si>
  <si>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</si>
  <si>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</si>
  <si>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</si>
  <si>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</si>
  <si>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</si>
  <si>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</si>
  <si>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</si>
  <si>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</si>
  <si>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</si>
  <si>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</si>
  <si>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</si>
  <si>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</si>
  <si>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</si>
  <si>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</si>
  <si>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</si>
  <si>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</si>
  <si>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</si>
  <si>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</si>
  <si>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</si>
  <si>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</si>
  <si>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</si>
  <si>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</si>
  <si>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</si>
  <si>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</si>
  <si>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</si>
  <si>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</si>
  <si>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</si>
  <si>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</si>
  <si>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</si>
  <si>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</si>
  <si>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</si>
  <si>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</si>
  <si>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</si>
  <si>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</si>
  <si>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</si>
  <si>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</si>
  <si>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</si>
  <si>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</si>
  <si>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</si>
  <si>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</si>
  <si>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</si>
  <si>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</si>
  <si>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</si>
  <si>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</si>
  <si>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</si>
  <si>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</si>
  <si>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</si>
  <si>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</si>
  <si>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</si>
  <si>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</si>
  <si>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</si>
  <si>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</si>
  <si>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</si>
  <si>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</si>
  <si>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</si>
  <si>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</si>
  <si>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</si>
  <si>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</si>
  <si>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</si>
  <si>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</si>
  <si>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</si>
  <si>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</si>
  <si>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</si>
  <si>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</si>
  <si>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</si>
  <si>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</si>
  <si>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</si>
  <si>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</si>
  <si>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</si>
  <si>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</si>
  <si>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</si>
  <si>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</si>
  <si>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</si>
  <si>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</si>
  <si>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</si>
  <si>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</si>
  <si>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</si>
  <si>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</si>
  <si>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</si>
  <si>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</si>
  <si>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</si>
  <si>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</si>
  <si>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</si>
  <si>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</si>
  <si>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</si>
  <si>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</si>
  <si>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</si>
  <si>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</si>
  <si>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</si>
  <si>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</si>
  <si>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</si>
  <si>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</si>
  <si>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</si>
  <si>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</si>
  <si>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</si>
  <si>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</si>
  <si>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</si>
  <si>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</si>
  <si>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</si>
  <si>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</si>
  <si>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</si>
  <si>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</si>
  <si>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</si>
  <si>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</si>
  <si>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</si>
  <si>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</si>
  <si>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</si>
  <si>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</si>
  <si>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</si>
  <si>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</si>
  <si>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</si>
  <si>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</si>
  <si>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</si>
  <si>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</si>
  <si>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</si>
  <si>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</si>
  <si>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</si>
  <si>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</si>
  <si>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</si>
  <si>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</si>
  <si>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</si>
  <si>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</si>
  <si>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</si>
  <si>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</si>
  <si>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</si>
  <si>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</si>
  <si>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</si>
  <si>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</si>
  <si>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</si>
  <si>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</si>
  <si>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</si>
  <si>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</si>
  <si>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</si>
  <si>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</si>
  <si>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</si>
  <si>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</si>
  <si>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</si>
  <si>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</si>
  <si>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</si>
  <si>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</si>
  <si>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</si>
  <si>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</si>
  <si>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</si>
  <si>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</si>
  <si>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</si>
  <si>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</si>
  <si>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</si>
  <si>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</si>
  <si>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</si>
  <si>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</si>
  <si>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</si>
  <si>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</si>
  <si>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</si>
  <si>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</si>
  <si>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</si>
  <si>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</si>
  <si>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</si>
  <si>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</si>
  <si>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</si>
  <si>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</si>
  <si>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</si>
  <si>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</si>
  <si>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</si>
  <si>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</si>
  <si>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</si>
  <si>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</si>
  <si>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</si>
  <si>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</si>
  <si>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</si>
  <si>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</si>
  <si>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</si>
  <si>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</si>
  <si>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</si>
  <si>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</si>
  <si>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</si>
  <si>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</si>
  <si>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</si>
  <si>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</si>
  <si>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</si>
  <si>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</si>
  <si>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</si>
  <si>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</si>
  <si>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</si>
  <si>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</si>
  <si>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</si>
  <si>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</si>
  <si>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</si>
  <si>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</si>
  <si>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</si>
  <si>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</si>
  <si>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</si>
  <si>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</si>
  <si>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</si>
  <si>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</si>
  <si>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</si>
  <si>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</si>
  <si>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</si>
  <si>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</si>
  <si>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</si>
  <si>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</si>
  <si>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</si>
  <si>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</si>
  <si>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</si>
  <si>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</si>
  <si>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</si>
  <si>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</si>
  <si>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</si>
  <si>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</si>
  <si>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</si>
  <si>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</si>
  <si>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</si>
  <si>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</si>
  <si>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</si>
  <si>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</si>
  <si>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</si>
  <si>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</si>
  <si>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</si>
  <si>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</si>
  <si>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</si>
  <si>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</si>
  <si>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</si>
  <si>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</si>
  <si>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</si>
  <si>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</si>
  <si>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</si>
  <si>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</si>
  <si>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</si>
  <si>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</si>
  <si>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</si>
  <si>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</si>
  <si>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</si>
  <si>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</si>
  <si>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</si>
  <si>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</si>
  <si>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</si>
  <si>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</si>
  <si>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</si>
  <si>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</si>
  <si>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</si>
  <si>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</si>
  <si>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</si>
  <si>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</si>
  <si>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</si>
  <si>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</si>
  <si>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</si>
  <si>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</si>
  <si>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</si>
  <si>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</si>
  <si>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</si>
  <si>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</si>
  <si>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</si>
  <si>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</si>
  <si>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</si>
  <si>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</si>
  <si>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</si>
  <si>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</si>
  <si>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</si>
  <si>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</si>
  <si>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</si>
  <si>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</si>
  <si>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</si>
  <si>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</si>
  <si>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</si>
  <si>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</si>
  <si>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</si>
  <si>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</si>
  <si>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</si>
  <si>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</si>
  <si>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</si>
  <si>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</si>
  <si>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</si>
  <si>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</si>
  <si>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</si>
  <si>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</si>
  <si>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</si>
  <si>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</si>
  <si>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</si>
  <si>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</si>
  <si>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</si>
  <si>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</si>
  <si>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</si>
  <si>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</si>
  <si>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</si>
  <si>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</si>
  <si>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</si>
  <si>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</si>
  <si>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</si>
  <si>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</si>
  <si>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</si>
  <si>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</si>
  <si>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</si>
  <si>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</si>
  <si>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</si>
  <si>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</si>
  <si>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</si>
  <si>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</si>
  <si>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</si>
  <si>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</si>
  <si>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</si>
  <si>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</si>
  <si>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</si>
  <si>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</si>
  <si>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</si>
  <si>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</si>
  <si>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</si>
  <si>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</si>
  <si>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</si>
  <si>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</si>
  <si>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</si>
  <si>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</si>
  <si>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</si>
  <si>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</si>
  <si>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</si>
  <si>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</si>
  <si>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</si>
  <si>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</si>
  <si>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</si>
  <si>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</si>
  <si>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</si>
  <si>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</si>
  <si>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</si>
  <si>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</si>
  <si>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</si>
  <si>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</si>
  <si>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</si>
  <si>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</si>
  <si>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</si>
  <si>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</si>
  <si>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</si>
  <si>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</si>
  <si>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</si>
  <si>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</si>
  <si>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</si>
  <si>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</si>
  <si>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</si>
  <si>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</si>
  <si>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</si>
  <si>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</si>
  <si>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</si>
  <si>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</si>
  <si>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</si>
  <si>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</si>
  <si>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</si>
  <si>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</si>
  <si>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</si>
  <si>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</si>
  <si>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</si>
  <si>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</si>
  <si>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</si>
  <si>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</si>
  <si>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</si>
  <si>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</si>
  <si>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</si>
  <si>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</si>
  <si>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</si>
  <si>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</si>
  <si>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</si>
  <si>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</si>
  <si>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</si>
  <si>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</si>
  <si>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</si>
  <si>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</si>
  <si>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</si>
  <si>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</si>
  <si>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</si>
  <si>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</si>
  <si>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</si>
  <si>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</si>
  <si>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</si>
  <si>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</si>
  <si>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</si>
  <si>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</si>
  <si>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</si>
  <si>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</si>
  <si>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</si>
  <si>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</si>
  <si>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</si>
  <si>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</si>
  <si>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</si>
  <si>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</si>
  <si>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</si>
  <si>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</si>
  <si>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</si>
  <si>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</si>
  <si>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</si>
  <si>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</si>
  <si>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</si>
  <si>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</si>
  <si>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</si>
  <si>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</si>
  <si>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</si>
  <si>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</si>
  <si>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</si>
  <si>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</si>
  <si>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</si>
  <si>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</si>
  <si>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</si>
  <si>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</si>
  <si>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</si>
  <si>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</si>
  <si>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</si>
  <si>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</si>
  <si>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</si>
  <si>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</si>
  <si>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</si>
  <si>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</si>
  <si>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</si>
  <si>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</si>
  <si>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</si>
  <si>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</si>
  <si>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</si>
  <si>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</si>
  <si>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</si>
  <si>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</si>
  <si>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</si>
  <si>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</si>
  <si>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</si>
  <si>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</si>
  <si>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</si>
  <si>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</si>
  <si>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</si>
  <si>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</si>
  <si>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</si>
  <si>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</si>
  <si>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</si>
  <si>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</si>
  <si>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</si>
  <si>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</si>
  <si>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</si>
  <si>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</si>
  <si>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</si>
  <si>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</si>
  <si>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</si>
  <si>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</si>
  <si>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</si>
  <si>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</si>
  <si>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</si>
  <si>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</si>
  <si>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</si>
  <si>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</si>
  <si>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</si>
  <si>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</si>
  <si>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</si>
  <si>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</si>
  <si>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</si>
  <si>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</si>
  <si>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</si>
  <si>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</si>
  <si>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</si>
  <si>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</si>
  <si>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</si>
  <si>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</si>
  <si>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</si>
  <si>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</si>
  <si>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</si>
  <si>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</si>
  <si>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</si>
  <si>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</si>
  <si>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</si>
  <si>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</si>
  <si>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</si>
  <si>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</si>
  <si>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</si>
  <si>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</si>
  <si>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</si>
  <si>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</si>
  <si>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</si>
  <si>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</si>
  <si>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</si>
  <si>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</si>
  <si>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</si>
  <si>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</si>
  <si>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</si>
  <si>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</si>
  <si>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</si>
  <si>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</si>
  <si>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</si>
  <si>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</si>
  <si>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</si>
  <si>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</si>
  <si>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</si>
  <si>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</si>
  <si>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</si>
  <si>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</si>
  <si>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</si>
  <si>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</si>
  <si>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</si>
  <si>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</si>
  <si>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</si>
  <si>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</si>
  <si>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</si>
  <si>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</si>
  <si>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</si>
  <si>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</si>
  <si>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</si>
  <si>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</si>
  <si>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</si>
  <si>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</si>
  <si>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</si>
  <si>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</si>
  <si>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</si>
  <si>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</si>
  <si>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</si>
  <si>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</si>
  <si>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</si>
  <si>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</si>
  <si>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</si>
  <si>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</si>
  <si>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</si>
  <si>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</si>
  <si>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</si>
  <si>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</si>
  <si>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</si>
  <si>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</si>
  <si>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</si>
  <si>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</si>
  <si>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</si>
  <si>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</si>
  <si>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</si>
  <si>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</si>
  <si>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</si>
  <si>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</si>
  <si>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</si>
  <si>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</si>
  <si>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</si>
  <si>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</si>
  <si>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</si>
  <si>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</si>
  <si>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</si>
  <si>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</si>
  <si>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</si>
  <si>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</si>
  <si>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</si>
  <si>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</si>
  <si>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</si>
  <si>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</si>
  <si>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</si>
  <si>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</si>
  <si>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</si>
  <si>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</si>
  <si>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</si>
  <si>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</si>
  <si>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</si>
  <si>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</si>
  <si>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</si>
  <si>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</si>
  <si>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</si>
  <si>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</si>
  <si>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</si>
  <si>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</si>
  <si>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</si>
  <si>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</si>
  <si>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</si>
  <si>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</si>
  <si>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</si>
  <si>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</si>
  <si>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</si>
  <si>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</si>
  <si>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</si>
  <si>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</si>
  <si>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</si>
  <si>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</si>
  <si>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</si>
  <si>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</si>
  <si>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</si>
  <si>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</si>
  <si>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</si>
  <si>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</si>
  <si>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</si>
  <si>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</si>
  <si>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</si>
  <si>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</si>
  <si>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</si>
  <si>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</si>
  <si>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</si>
  <si>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</si>
  <si>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</si>
  <si>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</si>
  <si>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</si>
  <si>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</si>
  <si>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</si>
  <si>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</si>
  <si>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</si>
  <si>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</si>
  <si>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</si>
  <si>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</si>
  <si>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</si>
  <si>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</si>
  <si>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</si>
  <si>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</si>
  <si>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</si>
  <si>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</si>
  <si>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</si>
  <si>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</si>
  <si>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</si>
  <si>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</si>
  <si>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</si>
  <si>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</si>
  <si>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</si>
  <si>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</si>
  <si>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</si>
  <si>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</si>
  <si>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</si>
  <si>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</si>
  <si>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</si>
  <si>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</si>
  <si>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</si>
  <si>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</si>
  <si>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</si>
  <si>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</si>
  <si>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</si>
  <si>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</si>
  <si>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</si>
  <si>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</si>
  <si>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</si>
  <si>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</si>
  <si>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</si>
  <si>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</si>
  <si>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</si>
  <si>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</si>
  <si>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</si>
  <si>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</si>
  <si>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</si>
  <si>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</si>
  <si>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</si>
  <si>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</si>
  <si>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</si>
  <si>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</si>
  <si>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</si>
  <si>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</si>
  <si>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</si>
  <si>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</si>
  <si>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</si>
  <si>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</si>
  <si>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</si>
  <si>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</si>
  <si>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</si>
  <si>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</si>
  <si>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</si>
  <si>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</si>
  <si>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</si>
  <si>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</si>
  <si>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</si>
  <si>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</si>
  <si>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</si>
  <si>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</si>
  <si>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</si>
  <si>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</si>
  <si>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</si>
  <si>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</si>
  <si>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</si>
  <si>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</si>
  <si>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</si>
  <si>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</si>
  <si>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</si>
  <si>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</si>
  <si>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</si>
  <si>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</si>
  <si>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</si>
  <si>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</si>
  <si>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</si>
  <si>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</si>
  <si>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</si>
  <si>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</si>
  <si>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</si>
  <si>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</si>
  <si>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</si>
  <si>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</si>
  <si>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</si>
  <si>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</si>
  <si>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</si>
  <si>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</si>
  <si>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</si>
  <si>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</si>
  <si>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</si>
  <si>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</si>
  <si>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</si>
  <si>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</si>
  <si>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</si>
  <si>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</si>
  <si>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</si>
  <si>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</si>
  <si>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</si>
  <si>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</si>
  <si>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</si>
  <si>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</si>
  <si>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</si>
  <si>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</si>
  <si>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</si>
  <si>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</si>
  <si>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</si>
  <si>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</si>
  <si>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</si>
  <si>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</si>
  <si>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</si>
  <si>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</si>
  <si>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</si>
  <si>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</si>
  <si>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</si>
  <si>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</si>
  <si>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</si>
  <si>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</si>
  <si>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</si>
  <si>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</si>
  <si>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</si>
  <si>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</si>
  <si>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</si>
  <si>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</si>
  <si>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</si>
  <si>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</si>
  <si>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</si>
  <si>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</si>
  <si>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</si>
  <si>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</si>
  <si>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</si>
  <si>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</si>
  <si>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</si>
  <si>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</si>
  <si>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</si>
  <si>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</si>
  <si>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</si>
  <si>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</si>
  <si>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</si>
  <si>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</si>
  <si>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</si>
  <si>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</si>
  <si>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</si>
  <si>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</si>
  <si>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</si>
  <si>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</si>
  <si>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</si>
  <si>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</si>
  <si>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</si>
  <si>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</si>
  <si>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</si>
  <si>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</si>
  <si>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</si>
  <si>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</si>
  <si>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</si>
  <si>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</si>
  <si>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</si>
  <si>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</si>
  <si>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</si>
  <si>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</si>
  <si>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</si>
  <si>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</si>
  <si>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</si>
  <si>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</si>
  <si>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</si>
  <si>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</si>
  <si>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</si>
  <si>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</si>
  <si>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</si>
  <si>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</si>
  <si>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</si>
  <si>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</si>
  <si>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</si>
  <si>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</si>
  <si>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</si>
  <si>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</si>
  <si>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</si>
  <si>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</si>
  <si>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</si>
  <si>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</si>
  <si>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</si>
  <si>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</si>
  <si>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</si>
  <si>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</si>
  <si>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</si>
  <si>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</si>
  <si>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</si>
  <si>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</si>
  <si>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</si>
  <si>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</si>
  <si>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</si>
  <si>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</si>
  <si>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</si>
  <si>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</si>
  <si>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</si>
  <si>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</si>
  <si>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</si>
  <si>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</si>
  <si>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</si>
  <si>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</si>
  <si>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</si>
  <si>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</si>
  <si>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</si>
  <si>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</si>
  <si>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</si>
  <si>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</si>
  <si>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</si>
  <si>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</si>
  <si>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</si>
  <si>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</si>
  <si>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</si>
  <si>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</si>
  <si>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</si>
  <si>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</si>
  <si>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</si>
  <si>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</si>
  <si>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</si>
  <si>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</si>
  <si>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</si>
  <si>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</si>
  <si>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</si>
  <si>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</si>
  <si>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</si>
  <si>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</si>
  <si>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</si>
  <si>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</si>
  <si>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</si>
  <si>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</si>
  <si>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</si>
  <si>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</si>
  <si>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</si>
  <si>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</si>
  <si>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</si>
  <si>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</si>
  <si>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</si>
  <si>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</si>
  <si>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</si>
  <si>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</si>
  <si>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</si>
  <si>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</si>
  <si>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</si>
  <si>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</si>
  <si>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</si>
  <si>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</si>
  <si>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</si>
  <si>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</si>
  <si>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</si>
  <si>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</si>
  <si>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</si>
  <si>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</si>
  <si>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</si>
  <si>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</si>
  <si>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</si>
  <si>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</si>
  <si>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</si>
  <si>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</si>
  <si>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</si>
  <si>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</si>
  <si>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</si>
  <si>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</si>
  <si>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</si>
  <si>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</si>
  <si>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</si>
  <si>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</si>
  <si>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</si>
  <si>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</si>
  <si>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</si>
  <si>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</si>
  <si>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</si>
  <si>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</si>
  <si>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</si>
  <si>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</si>
  <si>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</si>
  <si>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</si>
  <si>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</si>
  <si>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</si>
  <si>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</si>
  <si>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</si>
  <si>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</si>
  <si>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</si>
  <si>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</si>
  <si>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</si>
  <si>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</si>
  <si>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</si>
  <si>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</si>
  <si>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</si>
  <si>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</si>
  <si>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</si>
  <si>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</si>
  <si>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</si>
  <si>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</si>
  <si>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</si>
  <si>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</si>
  <si>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</si>
  <si>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</si>
  <si>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</si>
  <si>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</si>
  <si>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</si>
  <si>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</si>
  <si>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</si>
  <si>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</si>
  <si>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</si>
  <si>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</si>
  <si>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</si>
  <si>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</si>
  <si>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</si>
  <si>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</si>
  <si>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</si>
  <si>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</si>
  <si>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</si>
  <si>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</si>
  <si>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</si>
  <si>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</si>
  <si>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</si>
  <si>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</si>
  <si>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</si>
  <si>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</si>
  <si>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</si>
  <si>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</si>
  <si>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</si>
  <si>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</si>
  <si>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</si>
  <si>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</si>
  <si>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</si>
  <si>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</si>
  <si>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</si>
  <si>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</si>
  <si>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</si>
  <si>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</si>
  <si>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</si>
  <si>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</si>
  <si>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</si>
  <si>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</si>
  <si>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</si>
  <si>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</si>
  <si>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</si>
  <si>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</si>
  <si>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</si>
  <si>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</si>
  <si>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</si>
  <si>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</si>
  <si>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</si>
  <si>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</si>
  <si>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</si>
  <si>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</si>
  <si>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</si>
  <si>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</si>
  <si>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</si>
  <si>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</si>
  <si>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</si>
  <si>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</si>
  <si>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</si>
  <si>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</si>
  <si>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</si>
  <si>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</si>
  <si>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</si>
  <si>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</si>
  <si>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</si>
  <si>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</si>
  <si>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</si>
  <si>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</si>
  <si>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</si>
  <si>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</si>
  <si>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</si>
  <si>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</si>
  <si>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</si>
  <si>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</si>
  <si>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</si>
  <si>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</si>
  <si>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</si>
  <si>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</si>
  <si>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</si>
  <si>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</si>
  <si>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</si>
  <si>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</si>
  <si>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</si>
  <si>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</si>
  <si>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</si>
  <si>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</si>
  <si>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</si>
  <si>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</si>
  <si>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</si>
  <si>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</si>
  <si>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</si>
  <si>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</si>
  <si>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</si>
  <si>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</si>
  <si>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</si>
  <si>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</si>
  <si>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</si>
  <si>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</si>
  <si>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</si>
  <si>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</si>
  <si>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</si>
  <si>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</si>
  <si>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</si>
  <si>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</si>
  <si>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</si>
  <si>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</si>
  <si>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</si>
  <si>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</si>
  <si>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</si>
  <si>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</si>
  <si>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</si>
  <si>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</si>
  <si>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</si>
  <si>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</si>
  <si>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</si>
  <si>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</si>
  <si>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</si>
  <si>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</si>
  <si>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</si>
  <si>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</si>
  <si>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</si>
  <si>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</si>
  <si>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</si>
  <si>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</si>
  <si>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</si>
  <si>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</si>
  <si>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</si>
  <si>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</si>
  <si>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</si>
  <si>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</si>
  <si>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</si>
  <si>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</si>
  <si>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</si>
  <si>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</si>
  <si>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</si>
  <si>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</si>
  <si>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</si>
  <si>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</si>
  <si>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</si>
  <si>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</si>
  <si>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</si>
  <si>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</si>
  <si>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</si>
  <si>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</si>
  <si>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</si>
  <si>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</si>
  <si>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</si>
  <si>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</si>
  <si>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</si>
  <si>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</si>
  <si>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</si>
  <si>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</si>
  <si>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</si>
  <si>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</si>
  <si>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</si>
  <si>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</si>
  <si>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</si>
  <si>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</si>
  <si>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</si>
  <si>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</si>
  <si>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</si>
  <si>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</si>
  <si>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</si>
  <si>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</si>
  <si>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</si>
  <si>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</si>
  <si>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</si>
  <si>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</si>
  <si>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</si>
  <si>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</si>
  <si>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</si>
  <si>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</si>
  <si>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</si>
  <si>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</si>
  <si>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</si>
  <si>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</si>
  <si>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</si>
  <si>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</si>
  <si>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</si>
  <si>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</si>
  <si>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</si>
  <si>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</si>
  <si>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</si>
  <si>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</si>
  <si>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</si>
  <si>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</si>
  <si>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</si>
  <si>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</si>
  <si>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</si>
  <si>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</si>
  <si>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</si>
  <si>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</si>
  <si>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</si>
  <si>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</si>
  <si>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</si>
  <si>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</si>
  <si>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</si>
  <si>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</si>
  <si>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</si>
  <si>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</si>
  <si>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</si>
  <si>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</si>
  <si>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</si>
  <si>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</si>
  <si>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</si>
  <si>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</si>
  <si>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</si>
  <si>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</si>
  <si>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</si>
  <si>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</si>
  <si>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</si>
  <si>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</si>
  <si>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</si>
  <si>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</si>
  <si>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</si>
  <si>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</si>
  <si>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</si>
  <si>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</si>
  <si>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</si>
  <si>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</si>
  <si>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</si>
  <si>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</si>
  <si>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</si>
  <si>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</si>
  <si>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</si>
  <si>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</si>
  <si>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</si>
  <si>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</si>
  <si>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</si>
  <si>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</si>
  <si>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</si>
  <si>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</si>
  <si>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</si>
  <si>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</si>
  <si>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</si>
  <si>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</si>
  <si>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</si>
  <si>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</si>
  <si>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</si>
  <si>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</si>
  <si>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</si>
  <si>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</si>
  <si>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</si>
  <si>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</si>
  <si>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</si>
  <si>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</si>
  <si>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</si>
  <si>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</si>
  <si>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</si>
  <si>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</si>
  <si>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</si>
  <si>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</si>
  <si>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</si>
  <si>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</si>
  <si>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</si>
  <si>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</si>
  <si>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</si>
  <si>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</si>
  <si>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</si>
  <si>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</si>
  <si>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</si>
  <si>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</si>
  <si>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</si>
  <si>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</si>
  <si>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</si>
  <si>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</si>
  <si>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</si>
  <si>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</si>
  <si>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</si>
  <si>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</si>
  <si>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</si>
  <si>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</si>
  <si>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</si>
  <si>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</si>
  <si>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</si>
  <si>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</si>
  <si>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</si>
  <si>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</si>
  <si>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</si>
  <si>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</si>
  <si>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</si>
  <si>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</si>
  <si>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</si>
  <si>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</si>
  <si>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</si>
  <si>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</si>
  <si>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</si>
  <si>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</si>
  <si>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</si>
  <si>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</si>
  <si>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</si>
  <si>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</si>
  <si>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</si>
  <si>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</si>
  <si>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</si>
  <si>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</si>
  <si>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</si>
  <si>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</si>
  <si>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</si>
  <si>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</si>
  <si>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</si>
  <si>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</si>
  <si>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</si>
  <si>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</si>
  <si>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</si>
  <si>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</si>
  <si>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</si>
  <si>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</si>
  <si>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</si>
  <si>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</si>
  <si>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</si>
  <si>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</si>
  <si>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</si>
  <si>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</si>
  <si>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</si>
  <si>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</si>
  <si>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</si>
  <si>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</si>
  <si>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</si>
  <si>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</si>
  <si>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</si>
  <si>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</si>
  <si>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</si>
  <si>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</si>
  <si>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</si>
  <si>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</si>
  <si>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</si>
  <si>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</si>
  <si>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</si>
  <si>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</si>
  <si>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</si>
  <si>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</si>
  <si>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</si>
  <si>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</si>
  <si>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</si>
  <si>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</si>
  <si>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</si>
  <si>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</si>
  <si>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</si>
  <si>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</si>
  <si>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</si>
  <si>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</si>
  <si>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</si>
  <si>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</si>
  <si>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</si>
  <si>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</si>
  <si>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</si>
  <si>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</si>
  <si>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</si>
  <si>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</si>
  <si>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</si>
  <si>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</si>
  <si>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</si>
  <si>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</si>
  <si>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</si>
  <si>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</si>
  <si>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</si>
  <si>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</si>
  <si>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</si>
  <si>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</si>
  <si>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</si>
  <si>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</si>
  <si>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</si>
  <si>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</si>
  <si>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</si>
  <si>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</si>
  <si>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</si>
  <si>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</si>
  <si>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</si>
  <si>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</si>
  <si>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</si>
  <si>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</si>
  <si>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</si>
  <si>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</si>
  <si>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</si>
  <si>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</si>
  <si>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</si>
  <si>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</si>
  <si>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</si>
  <si>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</si>
  <si>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</si>
  <si>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</si>
  <si>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</si>
  <si>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</si>
  <si>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</si>
  <si>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</si>
  <si>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</si>
  <si>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</si>
  <si>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</si>
  <si>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</si>
  <si>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</si>
  <si>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</si>
  <si>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</si>
  <si>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</si>
  <si>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</si>
  <si>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</si>
  <si>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</si>
  <si>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</si>
  <si>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</si>
  <si>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</si>
  <si>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</si>
  <si>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</si>
  <si>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</si>
  <si>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</si>
  <si>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</si>
  <si>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</si>
  <si>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</si>
  <si>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</si>
  <si>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</si>
  <si>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</si>
  <si>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</si>
  <si>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</si>
  <si>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</si>
  <si>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</si>
  <si>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</si>
  <si>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</si>
  <si>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</si>
  <si>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</si>
  <si>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</si>
  <si>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</si>
  <si>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</si>
  <si>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</si>
  <si>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</si>
  <si>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</si>
  <si>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</si>
  <si>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</si>
  <si>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</si>
  <si>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</si>
  <si>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</si>
  <si>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</si>
  <si>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</si>
  <si>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</si>
  <si>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</si>
  <si>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</si>
  <si>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</si>
  <si>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</si>
  <si>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</si>
  <si>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</si>
  <si>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</si>
  <si>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</si>
  <si>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</si>
  <si>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</si>
  <si>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</si>
  <si>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</si>
  <si>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</si>
  <si>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</si>
  <si>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</si>
  <si>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</si>
  <si>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</si>
  <si>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</si>
  <si>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</si>
  <si>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</si>
  <si>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</si>
  <si>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</si>
  <si>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</si>
  <si>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</si>
  <si>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</si>
  <si>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</si>
  <si>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</si>
  <si>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</si>
  <si>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</si>
  <si>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</si>
  <si>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</si>
  <si>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</si>
  <si>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</si>
  <si>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</si>
  <si>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</si>
  <si>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</si>
  <si>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</si>
  <si>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</si>
  <si>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</si>
  <si>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</si>
  <si>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</si>
  <si>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</si>
  <si>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</si>
  <si>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</si>
  <si>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</si>
  <si>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</si>
  <si>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</si>
  <si>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</si>
  <si>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</si>
  <si>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</si>
  <si>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</si>
  <si>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</si>
  <si>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</si>
  <si>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</si>
  <si>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</si>
  <si>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</si>
  <si>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</si>
  <si>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</si>
  <si>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</si>
  <si>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</si>
  <si>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</si>
  <si>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</si>
  <si>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</si>
  <si>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</si>
  <si>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</si>
  <si>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</si>
  <si>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</si>
  <si>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</si>
  <si>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</si>
  <si>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</si>
  <si>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</si>
  <si>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</si>
  <si>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</si>
  <si>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</si>
  <si>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</si>
  <si>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</si>
  <si>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</si>
  <si>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</si>
  <si>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</si>
  <si>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</si>
  <si>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</si>
  <si>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</si>
  <si>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</si>
  <si>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</si>
  <si>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</si>
  <si>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</si>
  <si>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</si>
  <si>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</si>
  <si>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</si>
  <si>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</si>
  <si>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</si>
  <si>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</si>
  <si>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</si>
  <si>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</si>
  <si>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</si>
  <si>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</si>
  <si>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</si>
  <si>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</si>
  <si>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</si>
  <si>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</si>
  <si>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</si>
  <si>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</si>
  <si>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</si>
  <si>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</si>
  <si>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</si>
  <si>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</si>
  <si>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</si>
  <si>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</si>
  <si>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</si>
  <si>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</si>
  <si>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</si>
  <si>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</si>
  <si>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</si>
  <si>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</si>
  <si>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</si>
  <si>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</si>
  <si>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</si>
  <si>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</si>
  <si>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</si>
  <si>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</si>
  <si>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</si>
  <si>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</si>
  <si>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</si>
  <si>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</si>
  <si>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</si>
  <si>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</si>
  <si>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</si>
  <si>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</si>
  <si>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</si>
  <si>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</si>
  <si>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</si>
  <si>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</si>
  <si>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</si>
  <si>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</si>
  <si>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</si>
  <si>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</si>
  <si>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</si>
  <si>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</si>
  <si>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</si>
  <si>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</si>
  <si>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</si>
  <si>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</si>
  <si>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</si>
  <si>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</si>
  <si>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</si>
  <si>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</si>
  <si>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</si>
  <si>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</si>
  <si>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</si>
  <si>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</si>
  <si>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</si>
  <si>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</si>
  <si>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</si>
  <si>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</si>
  <si>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</si>
  <si>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</si>
  <si>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</si>
  <si>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</si>
  <si>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</si>
  <si>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</si>
  <si>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</si>
  <si>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</si>
  <si>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</si>
  <si>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</si>
  <si>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</si>
  <si>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</si>
  <si>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</si>
  <si>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</si>
  <si>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</si>
  <si>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</si>
  <si>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</si>
  <si>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</si>
  <si>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</si>
  <si>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</si>
  <si>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</si>
  <si>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</si>
  <si>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</si>
  <si>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</si>
  <si>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</si>
  <si>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</si>
  <si>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</si>
  <si>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</si>
  <si>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</si>
  <si>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</si>
  <si>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</si>
  <si>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</si>
  <si>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</si>
  <si>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</si>
  <si>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</si>
  <si>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</si>
  <si>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</si>
  <si>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</si>
  <si>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</si>
  <si>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</si>
  <si>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</si>
  <si>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</si>
  <si>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</si>
  <si>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</si>
  <si>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</si>
  <si>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</si>
  <si>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</si>
  <si>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</si>
  <si>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</si>
  <si>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</si>
  <si>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</si>
  <si>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</si>
  <si>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</si>
  <si>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</si>
  <si>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</si>
  <si>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</si>
  <si>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</si>
  <si>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</si>
  <si>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</si>
  <si>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</si>
  <si>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</si>
  <si>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</si>
  <si>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</si>
  <si>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</si>
  <si>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</si>
  <si>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</si>
  <si>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</si>
  <si>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</si>
  <si>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</si>
  <si>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</si>
  <si>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</si>
  <si>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</si>
  <si>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</si>
  <si>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</si>
  <si>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</si>
  <si>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</si>
  <si>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</si>
  <si>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</si>
  <si>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</si>
  <si>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</si>
  <si>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</si>
  <si>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</si>
  <si>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</si>
  <si>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</si>
  <si>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</si>
  <si>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</si>
  <si>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</si>
  <si>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</si>
  <si>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</si>
  <si>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</si>
  <si>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</si>
  <si>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</si>
  <si>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</si>
  <si>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</si>
  <si>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</si>
  <si>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</si>
  <si>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</si>
  <si>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</si>
  <si>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</si>
  <si>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</si>
  <si>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</si>
  <si>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</si>
  <si>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</si>
  <si>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</si>
  <si>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</si>
  <si>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</si>
  <si>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</si>
  <si>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</si>
  <si>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</si>
  <si>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</si>
  <si>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</si>
  <si>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</si>
  <si>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</si>
  <si>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</si>
  <si>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</si>
  <si>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</si>
  <si>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</si>
  <si>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</si>
  <si>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</si>
  <si>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</si>
  <si>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</si>
  <si>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</si>
  <si>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</si>
  <si>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</si>
  <si>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</si>
  <si>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</si>
  <si>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</si>
  <si>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</si>
  <si>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</si>
  <si>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</si>
  <si>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</si>
  <si>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</si>
  <si>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</si>
  <si>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</si>
  <si>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</si>
  <si>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</si>
  <si>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</si>
  <si>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</si>
  <si>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</si>
  <si>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</si>
  <si>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</si>
  <si>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</si>
  <si>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</si>
  <si>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</si>
  <si>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</si>
  <si>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</si>
  <si>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</si>
  <si>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</si>
  <si>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</si>
  <si>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</si>
  <si>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</si>
  <si>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</si>
  <si>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</si>
  <si>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</si>
  <si>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</si>
  <si>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</si>
  <si>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</si>
  <si>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</si>
  <si>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</si>
  <si>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</si>
  <si>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</si>
  <si>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</si>
  <si>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</si>
  <si>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</si>
  <si>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</si>
  <si>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</si>
  <si>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</si>
  <si>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</si>
  <si>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</si>
  <si>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</si>
  <si>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</si>
  <si>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</si>
  <si>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</si>
  <si>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</si>
  <si>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</si>
  <si>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</si>
  <si>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</si>
  <si>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</si>
  <si>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</si>
  <si>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</si>
  <si>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</si>
  <si>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</si>
  <si>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</si>
  <si>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</si>
  <si>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</si>
  <si>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</si>
  <si>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</si>
  <si>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</si>
  <si>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</si>
  <si>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</si>
  <si>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</si>
  <si>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</si>
  <si>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</si>
  <si>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</si>
  <si>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</si>
  <si>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</si>
  <si>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</si>
  <si>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</si>
  <si>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</si>
  <si>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</si>
  <si>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</si>
  <si>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</si>
  <si>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</si>
  <si>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</si>
  <si>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</si>
  <si>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</si>
  <si>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</si>
  <si>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</si>
  <si>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</si>
  <si>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</si>
  <si>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</si>
  <si>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</si>
  <si>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</si>
  <si>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</si>
  <si>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</si>
  <si>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</si>
  <si>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</si>
  <si>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</si>
  <si>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</si>
  <si>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</si>
  <si>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</si>
  <si>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</si>
  <si>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</si>
  <si>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</si>
  <si>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</si>
  <si>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</si>
  <si>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</si>
  <si>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</si>
  <si>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</si>
  <si>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</si>
  <si>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</si>
  <si>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</si>
  <si>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</si>
  <si>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</si>
  <si>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</si>
  <si>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</si>
  <si>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</si>
  <si>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</si>
  <si>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</si>
  <si>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</si>
  <si>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</si>
  <si>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</si>
  <si>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</si>
  <si>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</si>
  <si>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</si>
  <si>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</si>
  <si>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</si>
  <si>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</si>
  <si>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</si>
  <si>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</si>
  <si>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</si>
  <si>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</si>
  <si>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</si>
  <si>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</si>
  <si>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</si>
  <si>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</si>
  <si>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</si>
  <si>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</si>
  <si>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</si>
  <si>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</si>
  <si>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</si>
  <si>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</si>
  <si>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</si>
  <si>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</si>
  <si>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</si>
  <si>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</si>
  <si>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</si>
  <si>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</si>
  <si>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</si>
  <si>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</si>
  <si>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</si>
  <si>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</si>
  <si>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</si>
  <si>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</si>
  <si>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</si>
  <si>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</si>
  <si>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</si>
  <si>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</si>
  <si>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</si>
  <si>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</si>
  <si>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</si>
  <si>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</si>
  <si>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</si>
  <si>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</si>
  <si>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</si>
  <si>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</si>
  <si>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</si>
  <si>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</si>
  <si>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</si>
  <si>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</si>
  <si>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</si>
  <si>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</si>
  <si>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</si>
  <si>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</si>
  <si>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</si>
  <si>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</si>
  <si>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</si>
  <si>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</si>
  <si>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</si>
  <si>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</si>
  <si>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</si>
  <si>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</si>
  <si>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</si>
  <si>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</si>
  <si>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</si>
  <si>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</si>
  <si>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</si>
  <si>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</si>
  <si>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</si>
  <si>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</si>
  <si>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</si>
  <si>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</si>
  <si>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</si>
  <si>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</si>
  <si>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</si>
  <si>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</si>
  <si>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</si>
  <si>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</si>
  <si>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</si>
  <si>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</si>
  <si>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</si>
  <si>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</si>
  <si>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</si>
  <si>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</si>
  <si>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</si>
  <si>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</si>
  <si>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</si>
  <si>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</si>
  <si>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</si>
  <si>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</si>
  <si>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</si>
  <si>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</si>
  <si>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</si>
  <si>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</si>
  <si>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</si>
  <si>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</si>
  <si>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</si>
  <si>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</si>
  <si>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</si>
  <si>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</si>
  <si>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</si>
  <si>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</si>
  <si>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</si>
  <si>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</si>
  <si>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</si>
  <si>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</si>
  <si>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</si>
  <si>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</si>
  <si>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</si>
  <si>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</si>
  <si>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</si>
  <si>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</si>
  <si>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</si>
  <si>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</si>
  <si>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</si>
  <si>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</si>
  <si>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</si>
  <si>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</si>
  <si>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</si>
  <si>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</si>
  <si>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</si>
  <si>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</si>
  <si>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</si>
  <si>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</si>
  <si>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</si>
  <si>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</si>
  <si>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</si>
  <si>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</si>
  <si>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</si>
  <si>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</si>
  <si>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</si>
  <si>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</si>
  <si>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</si>
  <si>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</si>
  <si>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</si>
  <si>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</si>
  <si>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</si>
  <si>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</si>
  <si>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</si>
  <si>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</si>
  <si>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</si>
  <si>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</si>
  <si>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</si>
  <si>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</si>
  <si>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</si>
  <si>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</si>
  <si>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</si>
  <si>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</si>
  <si>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</si>
  <si>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</si>
  <si>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</si>
  <si>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</si>
  <si>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</si>
  <si>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</si>
  <si>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</si>
  <si>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</si>
  <si>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</si>
  <si>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</si>
  <si>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</si>
  <si>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</si>
  <si>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</si>
  <si>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</si>
  <si>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</si>
  <si>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</si>
  <si>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</si>
  <si>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</si>
  <si>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</si>
  <si>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</si>
  <si>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</si>
  <si>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</si>
  <si>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</si>
  <si>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</si>
  <si>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</si>
  <si>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</si>
  <si>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</si>
  <si>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</si>
  <si>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</si>
  <si>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</si>
  <si>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</si>
  <si>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</si>
  <si>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</si>
  <si>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</si>
  <si>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</si>
  <si>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</si>
  <si>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</si>
  <si>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</si>
  <si>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</si>
  <si>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</si>
  <si>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</si>
  <si>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</si>
  <si>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</si>
  <si>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</si>
  <si>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</si>
  <si>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</si>
  <si>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</si>
  <si>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</si>
  <si>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</si>
  <si>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</si>
  <si>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</si>
  <si>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</si>
  <si>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</si>
  <si>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</si>
  <si>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</si>
  <si>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</si>
  <si>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</si>
  <si>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</si>
  <si>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</si>
  <si>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</si>
  <si>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</si>
  <si>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</si>
  <si>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</si>
  <si>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</si>
  <si>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</si>
  <si>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</si>
  <si>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</si>
  <si>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</si>
  <si>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</si>
  <si>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</si>
  <si>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</si>
  <si>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</si>
  <si>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</si>
  <si>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</si>
  <si>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</si>
  <si>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</si>
  <si>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</si>
  <si>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</si>
  <si>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</si>
  <si>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</si>
  <si>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</si>
  <si>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</si>
  <si>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</si>
  <si>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</si>
  <si>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</si>
  <si>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</si>
  <si>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</si>
  <si>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</si>
  <si>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</si>
  <si>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</si>
  <si>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</si>
  <si>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</si>
  <si>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</si>
  <si>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</si>
  <si>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</si>
  <si>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</si>
  <si>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</si>
  <si>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</si>
  <si>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</si>
  <si>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</si>
  <si>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</si>
  <si>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</si>
  <si>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</si>
  <si>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</si>
  <si>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</si>
  <si>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</si>
  <si>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</si>
  <si>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</si>
  <si>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</si>
  <si>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</si>
  <si>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</si>
  <si>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</si>
  <si>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</si>
  <si>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</si>
  <si>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</si>
  <si>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</si>
  <si>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</si>
  <si>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</si>
  <si>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</si>
  <si>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</si>
  <si>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</si>
  <si>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</si>
  <si>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</si>
  <si>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</si>
  <si>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</si>
  <si>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</si>
  <si>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</si>
  <si>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</si>
  <si>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</si>
  <si>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</si>
  <si>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</si>
  <si>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</si>
  <si>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</si>
  <si>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</si>
  <si>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</si>
  <si>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</si>
  <si>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</si>
  <si>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</si>
  <si>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</si>
  <si>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</si>
  <si>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</si>
  <si>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</si>
  <si>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</si>
  <si>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</si>
  <si>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</si>
  <si>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</si>
  <si>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</si>
  <si>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</si>
  <si>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</si>
  <si>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</si>
  <si>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</si>
  <si>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</si>
  <si>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</si>
  <si>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</si>
  <si>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</si>
  <si>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</si>
  <si>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</si>
  <si>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</si>
  <si>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</si>
  <si>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</si>
  <si>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</si>
  <si>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</si>
  <si>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</si>
  <si>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</si>
  <si>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</si>
  <si>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</si>
  <si>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</si>
  <si>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</si>
  <si>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</si>
  <si>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</si>
  <si>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</si>
  <si>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</si>
  <si>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</si>
  <si>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</si>
  <si>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</si>
  <si>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</si>
  <si>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</si>
  <si>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</si>
  <si>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</si>
  <si>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</si>
  <si>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</si>
  <si>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</si>
  <si>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</si>
  <si>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</si>
  <si>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</si>
  <si>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</si>
  <si>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</si>
  <si>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</si>
  <si>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</si>
  <si>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</si>
  <si>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</si>
  <si>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</si>
  <si>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</si>
  <si>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</si>
  <si>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</si>
  <si>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</si>
  <si>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</si>
  <si>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</si>
  <si>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</si>
  <si>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</si>
  <si>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</si>
  <si>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</si>
  <si>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</si>
  <si>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</si>
  <si>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</si>
  <si>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</si>
  <si>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</si>
  <si>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</si>
  <si>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</si>
  <si>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</si>
  <si>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</si>
  <si>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</si>
  <si>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</si>
  <si>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</si>
  <si>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</si>
  <si>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</si>
  <si>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</si>
  <si>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</si>
  <si>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</si>
  <si>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</si>
  <si>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</si>
  <si>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</si>
  <si>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</si>
  <si>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</si>
  <si>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</si>
  <si>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</si>
  <si>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</si>
  <si>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</si>
  <si>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</si>
  <si>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</si>
  <si>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</si>
  <si>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</si>
  <si>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</si>
  <si>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</si>
  <si>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</si>
  <si>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</si>
  <si>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</si>
  <si>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</si>
  <si>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</si>
  <si>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</si>
  <si>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</si>
  <si>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</si>
  <si>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</si>
  <si>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</si>
  <si>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</si>
  <si>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</si>
  <si>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</si>
  <si>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</si>
  <si>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</si>
  <si>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</si>
  <si>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</si>
  <si>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</si>
  <si>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</si>
  <si>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</si>
  <si>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</si>
  <si>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</si>
  <si>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</si>
  <si>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</si>
  <si>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</si>
  <si>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</si>
  <si>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</si>
  <si>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</si>
  <si>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</si>
  <si>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</si>
  <si>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</si>
  <si>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</si>
  <si>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</si>
  <si>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</si>
  <si>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</si>
  <si>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</si>
  <si>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</si>
  <si>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</si>
  <si>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</si>
  <si>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</si>
  <si>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</si>
  <si>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</si>
  <si>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</si>
  <si>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</si>
  <si>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</si>
  <si>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</si>
  <si>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</si>
  <si>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</si>
  <si>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</si>
  <si>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</si>
  <si>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</si>
  <si>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</si>
  <si>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</si>
  <si>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</si>
  <si>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</si>
  <si>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</si>
  <si>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</si>
  <si>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</si>
  <si>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</si>
  <si>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</si>
  <si>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</si>
  <si>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</si>
  <si>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</si>
  <si>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</si>
  <si>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</si>
  <si>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</si>
  <si>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</si>
  <si>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</si>
  <si>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</si>
  <si>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</si>
  <si>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</si>
  <si>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</si>
  <si>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</si>
  <si>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</si>
  <si>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</si>
  <si>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</si>
  <si>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</si>
  <si>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</si>
  <si>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</si>
  <si>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</si>
  <si>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</si>
  <si>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</si>
  <si>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</si>
  <si>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</si>
  <si>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</si>
  <si>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</si>
  <si>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</si>
  <si>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</si>
  <si>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</si>
  <si>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</si>
  <si>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</si>
  <si>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</si>
  <si>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</si>
  <si>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</si>
  <si>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</si>
  <si>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</si>
  <si>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</si>
  <si>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</si>
  <si>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</si>
  <si>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</si>
  <si>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</si>
  <si>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</si>
  <si>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</si>
  <si>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</si>
  <si>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</si>
  <si>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</si>
  <si>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</si>
  <si>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</si>
  <si>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</si>
  <si>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</si>
  <si>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</si>
  <si>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</si>
  <si>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</si>
  <si>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</si>
  <si>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</si>
  <si>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</si>
  <si>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</si>
  <si>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</si>
  <si>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</si>
  <si>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</si>
  <si>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</si>
  <si>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</si>
  <si>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</si>
  <si>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</si>
  <si>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</si>
  <si>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</si>
  <si>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</si>
  <si>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</si>
  <si>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</si>
  <si>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</si>
  <si>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</si>
  <si>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</si>
  <si>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</si>
  <si>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</si>
  <si>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</si>
  <si>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</si>
  <si>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</si>
  <si>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</si>
  <si>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</si>
  <si>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</si>
  <si>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</si>
  <si>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</si>
  <si>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</si>
  <si>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</si>
  <si>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</si>
  <si>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</si>
  <si>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</si>
  <si>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</si>
  <si>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</si>
  <si>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</si>
  <si>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</si>
  <si>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</si>
  <si>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</si>
  <si>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</si>
  <si>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</si>
  <si>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</si>
  <si>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</si>
  <si>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</si>
  <si>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</si>
  <si>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</si>
  <si>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</si>
  <si>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</si>
  <si>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</si>
  <si>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</si>
  <si>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</si>
  <si>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</si>
  <si>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</si>
  <si>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</si>
  <si>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</si>
  <si>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</si>
  <si>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</si>
  <si>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</si>
  <si>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</si>
  <si>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</si>
  <si>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</si>
  <si>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</si>
  <si>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</si>
  <si>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</si>
  <si>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</si>
  <si>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</si>
  <si>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</si>
  <si>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</si>
  <si>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</si>
  <si>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</si>
  <si>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</si>
  <si>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</si>
  <si>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</si>
  <si>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</si>
  <si>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</si>
  <si>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</si>
  <si>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</si>
  <si>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</si>
  <si>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</si>
  <si>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</si>
  <si>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</si>
  <si>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</si>
  <si>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</si>
  <si>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</si>
  <si>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</si>
  <si>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</si>
  <si>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</si>
  <si>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</si>
  <si>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</si>
  <si>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</si>
  <si>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</si>
  <si>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</si>
  <si>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</si>
  <si>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</si>
  <si>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</si>
  <si>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</si>
  <si>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</si>
  <si>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</si>
  <si>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</si>
  <si>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</si>
  <si>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</si>
  <si>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</si>
  <si>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</si>
  <si>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</si>
  <si>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</si>
  <si>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</si>
  <si>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</si>
  <si>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</si>
  <si>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</si>
  <si>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</si>
  <si>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</si>
  <si>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</si>
  <si>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</si>
  <si>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</si>
  <si>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</si>
  <si>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</si>
  <si>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</si>
  <si>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</si>
  <si>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</si>
  <si>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</si>
  <si>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</si>
  <si>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</si>
  <si>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</si>
  <si>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</si>
  <si>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</si>
  <si>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</si>
  <si>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</si>
  <si>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</si>
  <si>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</si>
  <si>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</si>
  <si>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</si>
  <si>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</si>
  <si>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</si>
  <si>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</si>
  <si>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</si>
  <si>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</si>
  <si>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</si>
  <si>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</si>
  <si>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</si>
  <si>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</si>
  <si>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</si>
  <si>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</si>
  <si>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</si>
  <si>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</si>
  <si>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</si>
  <si>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</si>
  <si>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</si>
  <si>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</si>
  <si>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</si>
  <si>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</si>
  <si>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</si>
  <si>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</si>
  <si>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</si>
  <si>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</si>
  <si>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</si>
  <si>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</si>
  <si>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</si>
  <si>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</si>
  <si>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</si>
  <si>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</si>
  <si>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</si>
  <si>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</si>
  <si>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</si>
  <si>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</si>
  <si>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</si>
  <si>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</si>
  <si>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</si>
  <si>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</si>
  <si>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</si>
  <si>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</si>
  <si>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</si>
  <si>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</si>
  <si>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</si>
  <si>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</si>
  <si>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</si>
  <si>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</si>
  <si>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</si>
  <si>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</si>
  <si>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</si>
  <si>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</si>
  <si>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</si>
  <si>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</si>
  <si>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</si>
  <si>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</si>
  <si>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</si>
  <si>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</si>
  <si>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</si>
  <si>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</si>
  <si>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</si>
  <si>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</si>
  <si>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</si>
  <si>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</si>
  <si>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</si>
  <si>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</si>
  <si>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</si>
  <si>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</si>
  <si>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</si>
  <si>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</si>
  <si>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</si>
  <si>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</si>
  <si>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</si>
  <si>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</si>
  <si>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</si>
  <si>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</si>
  <si>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</si>
  <si>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</si>
  <si>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</si>
  <si>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</si>
  <si>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</si>
  <si>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</si>
  <si>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</si>
  <si>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</si>
  <si>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</si>
  <si>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</si>
  <si>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</si>
  <si>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</si>
  <si>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</si>
  <si>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</si>
  <si>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</si>
  <si>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</si>
  <si>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</si>
  <si>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</si>
  <si>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</si>
  <si>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</si>
  <si>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</si>
  <si>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</si>
  <si>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</si>
  <si>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</si>
  <si>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</si>
  <si>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</si>
  <si>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</si>
  <si>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</si>
  <si>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</si>
  <si>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</si>
  <si>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</si>
  <si>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</si>
  <si>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</si>
  <si>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</si>
  <si>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</si>
  <si>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</si>
  <si>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</si>
  <si>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</si>
  <si>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</si>
  <si>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</si>
  <si>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</si>
  <si>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</si>
  <si>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</si>
  <si>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</si>
  <si>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</si>
  <si>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</si>
  <si>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</si>
  <si>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</si>
  <si>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</si>
  <si>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</si>
  <si>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</si>
  <si>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</si>
  <si>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</si>
  <si>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</si>
  <si>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</si>
  <si>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</si>
  <si>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</si>
  <si>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</si>
  <si>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</si>
  <si>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</si>
  <si>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</si>
  <si>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</si>
  <si>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</si>
  <si>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</si>
  <si>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</si>
  <si>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</si>
  <si>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</si>
  <si>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</si>
  <si>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</si>
  <si>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</si>
  <si>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</si>
  <si>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</si>
  <si>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</si>
  <si>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</si>
  <si>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</si>
  <si>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</si>
  <si>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</si>
  <si>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</si>
  <si>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</si>
  <si>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</si>
  <si>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</si>
  <si>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</si>
  <si>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</si>
  <si>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</si>
  <si>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</si>
  <si>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</si>
  <si>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</si>
  <si>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</si>
  <si>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</si>
  <si>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</si>
  <si>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</si>
  <si>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</si>
  <si>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</si>
  <si>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</si>
  <si>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</si>
  <si>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</si>
  <si>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</si>
  <si>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</si>
  <si>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</si>
  <si>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</si>
  <si>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</si>
  <si>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</si>
  <si>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</si>
  <si>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</si>
  <si>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</si>
  <si>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</si>
  <si>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</si>
  <si>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</si>
  <si>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</si>
  <si>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</si>
  <si>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</si>
  <si>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</si>
  <si>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</si>
  <si>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</si>
  <si>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</si>
  <si>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</si>
  <si>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</si>
  <si>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</si>
  <si>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</si>
  <si>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</si>
  <si>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</si>
  <si>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</si>
  <si>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</si>
  <si>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</si>
  <si>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</si>
  <si>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</si>
  <si>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</si>
  <si>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</si>
  <si>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</si>
  <si>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</si>
  <si>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</si>
  <si>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</si>
  <si>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</si>
  <si>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</si>
  <si>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</si>
  <si>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</si>
  <si>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</si>
  <si>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</si>
  <si>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</si>
  <si>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</si>
  <si>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</si>
  <si>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</si>
  <si>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</si>
  <si>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</si>
  <si>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</si>
  <si>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</si>
  <si>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</si>
  <si>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</si>
  <si>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</si>
  <si>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</si>
  <si>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</si>
  <si>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</si>
  <si>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</si>
  <si>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</si>
  <si>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</si>
  <si>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</si>
  <si>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</si>
  <si>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</si>
  <si>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</si>
  <si>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</si>
  <si>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</si>
  <si>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</si>
  <si>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</si>
  <si>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</si>
  <si>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</si>
  <si>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</si>
  <si>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</si>
  <si>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</si>
  <si>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</si>
  <si>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</si>
  <si>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</si>
  <si>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</si>
  <si>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</si>
  <si>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</si>
  <si>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</si>
  <si>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</si>
  <si>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</si>
  <si>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</si>
  <si>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</si>
  <si>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</si>
  <si>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</si>
  <si>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</si>
  <si>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</si>
  <si>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</si>
  <si>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</si>
  <si>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</si>
  <si>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</si>
  <si>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</si>
  <si>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</si>
  <si>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</si>
  <si>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</si>
  <si>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</si>
  <si>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</si>
  <si>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</si>
  <si>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</si>
  <si>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</si>
  <si>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</si>
  <si>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</si>
  <si>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</si>
  <si>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</si>
  <si>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</si>
  <si>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</si>
  <si>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</si>
  <si>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</si>
  <si>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</si>
  <si>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</si>
  <si>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</si>
  <si>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</si>
  <si>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</si>
  <si>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</si>
  <si>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</si>
  <si>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</si>
  <si>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</si>
  <si>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</si>
  <si>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</si>
  <si>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</si>
  <si>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</si>
  <si>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</si>
  <si>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</si>
  <si>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</si>
  <si>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</si>
  <si>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</si>
  <si>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</si>
  <si>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</si>
  <si>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</si>
  <si>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</si>
  <si>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</si>
  <si>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</si>
  <si>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</si>
  <si>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</si>
  <si>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</si>
  <si>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</si>
  <si>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</si>
  <si>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</si>
  <si>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</si>
  <si>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</si>
  <si>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</si>
  <si>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</si>
  <si>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</si>
  <si>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</si>
  <si>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</si>
  <si>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</si>
  <si>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</si>
  <si>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</si>
  <si>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</si>
  <si>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</si>
  <si>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</si>
  <si>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</si>
  <si>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</si>
  <si>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</si>
  <si>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</si>
  <si>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</si>
  <si>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</si>
  <si>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</si>
  <si>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</si>
  <si>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</si>
  <si>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</si>
  <si>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</si>
  <si>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</si>
  <si>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</si>
  <si>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</si>
  <si>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</si>
  <si>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</si>
  <si>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</si>
  <si>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</si>
  <si>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</si>
  <si>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</si>
  <si>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</si>
  <si>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</si>
  <si>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</si>
  <si>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</si>
  <si>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</si>
  <si>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</si>
  <si>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</si>
  <si>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</si>
  <si>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</si>
  <si>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</si>
  <si>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</si>
  <si>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</si>
  <si>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</si>
  <si>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</si>
  <si>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</si>
  <si>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</si>
  <si>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</si>
  <si>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</si>
  <si>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</si>
  <si>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</si>
  <si>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</si>
  <si>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</si>
  <si>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</si>
  <si>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</si>
  <si>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</si>
  <si>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</si>
  <si>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</si>
  <si>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</si>
  <si>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</si>
  <si>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</si>
  <si>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</si>
  <si>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</si>
  <si>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</si>
  <si>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</si>
  <si>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</si>
  <si>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</si>
  <si>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</si>
  <si>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</si>
  <si>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</si>
  <si>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</si>
  <si>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</si>
  <si>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</si>
  <si>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</si>
  <si>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</si>
  <si>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</si>
  <si>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</si>
  <si>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</si>
  <si>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</si>
  <si>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</si>
  <si>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</si>
  <si>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</si>
  <si>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</si>
  <si>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</si>
  <si>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</si>
  <si>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</si>
  <si>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</si>
  <si>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</si>
  <si>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</si>
  <si>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</si>
  <si>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</si>
  <si>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</si>
  <si>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</si>
  <si>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</si>
  <si>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</si>
  <si>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</si>
  <si>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</si>
  <si>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</si>
  <si>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</si>
  <si>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</si>
  <si>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</si>
  <si>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</si>
  <si>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</si>
  <si>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</si>
  <si>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</si>
  <si>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</si>
  <si>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</si>
  <si>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</si>
  <si>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</si>
  <si>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</si>
  <si>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</si>
  <si>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</si>
  <si>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</si>
  <si>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</si>
  <si>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</si>
  <si>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</si>
  <si>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</si>
  <si>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</si>
  <si>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</si>
  <si>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</si>
  <si>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</si>
  <si>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</si>
  <si>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</si>
  <si>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</si>
  <si>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</si>
  <si>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</si>
  <si>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</si>
  <si>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</si>
  <si>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</si>
  <si>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</si>
  <si>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</si>
  <si>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</si>
  <si>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</si>
  <si>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</si>
  <si>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</si>
  <si>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</si>
  <si>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</si>
  <si>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</si>
  <si>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</si>
  <si>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</si>
  <si>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</si>
  <si>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</si>
  <si>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</si>
  <si>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</si>
  <si>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</si>
  <si>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</si>
  <si>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</si>
  <si>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</si>
  <si>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</si>
  <si>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</si>
  <si>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</si>
  <si>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</si>
  <si>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</si>
  <si>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</si>
  <si>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</si>
  <si>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</si>
  <si>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</si>
  <si>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</si>
  <si>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</si>
  <si>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</si>
  <si>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</si>
  <si>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</si>
  <si>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</si>
  <si>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</si>
  <si>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</si>
  <si>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</si>
  <si>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</si>
  <si>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</si>
  <si>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</si>
  <si>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</si>
  <si>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</si>
  <si>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</si>
  <si>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</si>
  <si>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</si>
  <si>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</si>
  <si>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</si>
  <si>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</si>
  <si>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</si>
  <si>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</si>
  <si>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</si>
  <si>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</si>
  <si>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</si>
  <si>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</si>
  <si>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</si>
  <si>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</si>
  <si>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</si>
  <si>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</si>
  <si>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</si>
  <si>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</si>
  <si>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</si>
  <si>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</si>
  <si>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</si>
  <si>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</si>
  <si>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</si>
  <si>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</si>
  <si>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</si>
  <si>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</si>
  <si>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</si>
  <si>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</si>
  <si>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</si>
  <si>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</si>
  <si>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</si>
  <si>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</si>
  <si>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</si>
  <si>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</si>
  <si>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</si>
  <si>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</si>
  <si>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</si>
  <si>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</si>
  <si>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</si>
  <si>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</si>
  <si>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</si>
  <si>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</si>
  <si>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</si>
  <si>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</si>
  <si>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</si>
  <si>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</si>
  <si>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</si>
  <si>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</si>
  <si>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</si>
  <si>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</si>
  <si>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</si>
  <si>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</si>
  <si>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</si>
  <si>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</si>
  <si>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</si>
  <si>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</si>
  <si>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</si>
  <si>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</si>
  <si>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</si>
  <si>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</si>
  <si>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</si>
  <si>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</si>
  <si>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</si>
  <si>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</si>
  <si>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</si>
  <si>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</si>
  <si>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</si>
  <si>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</si>
  <si>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</si>
  <si>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</si>
  <si>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</si>
  <si>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</si>
  <si>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</si>
  <si>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</si>
  <si>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</si>
  <si>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</si>
  <si>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</si>
  <si>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</si>
  <si>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</si>
  <si>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</si>
  <si>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</si>
  <si>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</si>
  <si>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</si>
  <si>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</si>
  <si>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</si>
  <si>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</si>
  <si>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</si>
  <si>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</si>
  <si>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</si>
  <si>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</si>
  <si>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</si>
  <si>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</si>
  <si>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</si>
  <si>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</si>
  <si>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</si>
  <si>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</si>
  <si>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</si>
  <si>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</si>
  <si>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</si>
  <si>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</si>
  <si>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</si>
  <si>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</si>
  <si>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</si>
  <si>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</si>
  <si>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</si>
  <si>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</si>
  <si>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</si>
  <si>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</si>
  <si>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</si>
  <si>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</si>
  <si>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</si>
  <si>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</si>
  <si>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</si>
  <si>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</si>
  <si>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</si>
  <si>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</si>
  <si>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</si>
  <si>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</si>
  <si>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</si>
  <si>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</si>
  <si>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</si>
  <si>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</si>
  <si>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</si>
  <si>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</si>
  <si>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</si>
  <si>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</si>
  <si>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</si>
  <si>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</si>
  <si>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</si>
  <si>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</si>
  <si>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</si>
  <si>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</si>
  <si>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</si>
  <si>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</si>
  <si>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</si>
  <si>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</si>
  <si>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</si>
  <si>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</si>
  <si>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</si>
  <si>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</si>
  <si>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</si>
  <si>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</si>
  <si>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</si>
  <si>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</si>
  <si>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</si>
  <si>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</si>
  <si>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</si>
  <si>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</si>
  <si>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</si>
  <si>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</si>
  <si>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</si>
  <si>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</si>
  <si>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</si>
  <si>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</si>
  <si>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</si>
  <si>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</si>
  <si>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</si>
  <si>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</si>
  <si>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</si>
  <si>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</si>
  <si>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</si>
  <si>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</si>
  <si>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</si>
  <si>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</si>
  <si>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</si>
  <si>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</si>
  <si>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</si>
  <si>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</si>
  <si>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</si>
  <si>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</si>
  <si>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</si>
  <si>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</si>
  <si>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</si>
  <si>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</si>
  <si>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</si>
  <si>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</si>
  <si>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</si>
  <si>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</si>
  <si>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</si>
  <si>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</si>
  <si>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</si>
  <si>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</si>
  <si>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</si>
  <si>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</si>
  <si>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</si>
  <si>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</si>
  <si>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</si>
  <si>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</si>
  <si>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</si>
  <si>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</si>
  <si>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</si>
  <si>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</si>
  <si>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</si>
  <si>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</si>
  <si>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</si>
  <si>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</si>
  <si>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</si>
  <si>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</si>
  <si>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</si>
  <si>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</si>
  <si>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</si>
  <si>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</si>
  <si>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</si>
  <si>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</si>
  <si>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</si>
  <si>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</si>
  <si>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</si>
  <si>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</si>
  <si>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</si>
  <si>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</si>
  <si>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</si>
  <si>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</si>
  <si>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</si>
  <si>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</si>
  <si>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</si>
  <si>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</si>
  <si>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</si>
  <si>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</si>
  <si>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</si>
  <si>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</si>
  <si>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</si>
  <si>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</si>
  <si>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</si>
  <si>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</si>
  <si>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</si>
  <si>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</si>
  <si>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</si>
  <si>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</si>
  <si>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</si>
  <si>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</si>
  <si>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</si>
  <si>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</si>
  <si>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</si>
  <si>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</si>
  <si>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</si>
  <si>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</si>
  <si>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</si>
  <si>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</si>
  <si>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</si>
  <si>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</si>
  <si>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</si>
  <si>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</si>
  <si>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</si>
  <si>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</si>
  <si>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</si>
  <si>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</si>
  <si>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</si>
  <si>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</si>
  <si>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</si>
  <si>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</si>
  <si>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</si>
  <si>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</si>
  <si>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</si>
  <si>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</si>
  <si>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</si>
  <si>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</si>
  <si>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</si>
  <si>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</si>
  <si>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</si>
  <si>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</si>
  <si>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</si>
  <si>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</si>
  <si>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</si>
  <si>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</si>
  <si>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</si>
  <si>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</si>
  <si>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</si>
  <si>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</si>
  <si>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</si>
  <si>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</si>
  <si>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</si>
  <si>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</si>
  <si>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</si>
  <si>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</si>
  <si>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</si>
  <si>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</si>
  <si>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</si>
  <si>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</si>
  <si>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</si>
  <si>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</si>
  <si>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</si>
  <si>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</si>
  <si>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</si>
  <si>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</si>
  <si>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</si>
  <si>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</si>
  <si>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</si>
  <si>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</si>
  <si>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</si>
  <si>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</si>
  <si>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</si>
  <si>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</si>
  <si>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</si>
  <si>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</si>
  <si>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</si>
  <si>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</si>
  <si>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</si>
  <si>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</si>
  <si>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</si>
  <si>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</si>
  <si>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</si>
  <si>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</si>
  <si>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</si>
  <si>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</si>
  <si>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</si>
  <si>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</si>
  <si>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</si>
  <si>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</si>
  <si>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</si>
  <si>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</si>
  <si>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</si>
  <si>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</si>
  <si>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</si>
  <si>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</si>
  <si>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</si>
  <si>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</si>
  <si>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</si>
  <si>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</si>
  <si>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</si>
  <si>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</si>
  <si>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</si>
  <si>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</si>
  <si>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</si>
  <si>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</si>
  <si>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</si>
  <si>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</si>
  <si>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</si>
  <si>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</si>
  <si>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</si>
  <si>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</si>
  <si>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</si>
  <si>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</si>
  <si>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</si>
  <si>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</si>
  <si>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</si>
  <si>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</si>
  <si>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</si>
  <si>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</si>
  <si>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</si>
  <si>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</si>
  <si>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</si>
  <si>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</si>
  <si>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</si>
  <si>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</si>
  <si>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</si>
  <si>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</si>
  <si>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</si>
  <si>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</si>
  <si>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</si>
  <si>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</si>
  <si>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</si>
  <si>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</si>
  <si>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</si>
  <si>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</si>
  <si>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</si>
  <si>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</si>
  <si>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</si>
  <si>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</si>
  <si>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</si>
  <si>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</si>
  <si>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</si>
  <si>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</si>
  <si>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</si>
  <si>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</si>
  <si>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</si>
  <si>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</si>
  <si>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</si>
  <si>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</si>
  <si>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</si>
  <si>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</si>
  <si>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</si>
  <si>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</si>
  <si>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</si>
  <si>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</si>
  <si>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</si>
  <si>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</si>
  <si>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</si>
  <si>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</si>
  <si>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</si>
  <si>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</si>
  <si>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</si>
  <si>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</si>
  <si>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</si>
  <si>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</si>
  <si>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</si>
  <si>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</si>
  <si>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</si>
  <si>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</si>
  <si>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</si>
  <si>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</si>
  <si>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</si>
  <si>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</si>
  <si>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</si>
  <si>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</si>
  <si>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</si>
  <si>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</si>
  <si>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</si>
  <si>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</si>
  <si>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</si>
  <si>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</si>
  <si>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</si>
  <si>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</si>
  <si>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</si>
  <si>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</si>
  <si>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</si>
  <si>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</si>
  <si>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</si>
  <si>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</si>
  <si>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</si>
  <si>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</si>
  <si>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</si>
  <si>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</si>
  <si>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</si>
  <si>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</si>
  <si>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</si>
  <si>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</si>
  <si>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</si>
  <si>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</si>
  <si>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</si>
  <si>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</si>
  <si>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</si>
  <si>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</si>
  <si>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</si>
  <si>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</si>
  <si>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</si>
  <si>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</si>
  <si>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</si>
  <si>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</si>
  <si>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</si>
  <si>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</si>
  <si>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</si>
  <si>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</si>
  <si>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</si>
  <si>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</si>
  <si>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</si>
  <si>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</si>
  <si>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</si>
  <si>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</si>
  <si>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</si>
  <si>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</si>
  <si>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</si>
  <si>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</si>
  <si>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</si>
  <si>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</si>
  <si>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</si>
  <si>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</si>
  <si>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</si>
  <si>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</si>
  <si>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</si>
  <si>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</si>
  <si>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</si>
  <si>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</si>
  <si>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</si>
  <si>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</si>
  <si>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</si>
  <si>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</si>
  <si>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</si>
  <si>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</si>
  <si>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</si>
  <si>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</si>
  <si>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</si>
  <si>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</si>
  <si>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</si>
  <si>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</si>
  <si>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</si>
  <si>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</si>
  <si>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</si>
  <si>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</si>
  <si>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</si>
  <si>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</si>
  <si>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</si>
  <si>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</si>
  <si>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</si>
  <si>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</si>
  <si>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</si>
  <si>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</si>
  <si>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</si>
  <si>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</si>
  <si>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</si>
  <si>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</si>
  <si>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</si>
  <si>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</si>
  <si>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</si>
  <si>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</si>
  <si>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</si>
  <si>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</si>
  <si>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</si>
  <si>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</si>
  <si>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</si>
  <si>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</si>
  <si>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</si>
  <si>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</si>
  <si>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</si>
  <si>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</si>
  <si>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</si>
  <si>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</si>
  <si>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</si>
  <si>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</si>
  <si>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</si>
  <si>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</si>
  <si>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</si>
  <si>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</si>
  <si>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</si>
  <si>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</si>
  <si>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</si>
  <si>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</si>
  <si>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</si>
  <si>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</si>
  <si>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</si>
  <si>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</si>
  <si>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</si>
  <si>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</si>
  <si>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</si>
  <si>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</si>
  <si>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</si>
  <si>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</si>
  <si>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</si>
  <si>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</si>
  <si>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</si>
  <si>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</si>
  <si>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</si>
  <si>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</si>
  <si>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</si>
  <si>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</si>
  <si>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</si>
  <si>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</si>
  <si>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</si>
  <si>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</si>
  <si>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</si>
  <si>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</si>
  <si>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</si>
  <si>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</si>
  <si>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</si>
  <si>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</si>
  <si>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</si>
  <si>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</si>
  <si>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</si>
  <si>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</si>
  <si>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</si>
  <si>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</si>
  <si>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</si>
  <si>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</si>
  <si>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</si>
  <si>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</si>
  <si>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</si>
  <si>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</si>
  <si>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</si>
  <si>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</si>
  <si>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</si>
  <si>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</si>
  <si>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</si>
  <si>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</si>
  <si>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</si>
  <si>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</si>
  <si>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</si>
  <si>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</si>
  <si>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</si>
  <si>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</si>
  <si>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</si>
  <si>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</si>
  <si>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</si>
  <si>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</si>
  <si>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</si>
  <si>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</si>
  <si>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</si>
  <si>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</si>
  <si>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</si>
  <si>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</si>
  <si>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</si>
  <si>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</si>
  <si>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</si>
  <si>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</si>
  <si>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</si>
  <si>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</si>
  <si>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</si>
  <si>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</si>
  <si>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</si>
  <si>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</si>
  <si>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</si>
  <si>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</si>
  <si>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</si>
  <si>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</si>
  <si>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</si>
  <si>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</si>
  <si>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</si>
  <si>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</si>
  <si>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</si>
  <si>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</si>
  <si>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</si>
  <si>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</si>
  <si>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</si>
  <si>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</si>
  <si>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</si>
  <si>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</si>
  <si>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</si>
  <si>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</si>
  <si>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</si>
  <si>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</si>
  <si>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</si>
  <si>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</si>
  <si>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</si>
  <si>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</si>
  <si>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</si>
  <si>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</si>
  <si>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</si>
  <si>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</si>
  <si>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</si>
  <si>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</si>
  <si>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</si>
  <si>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</si>
  <si>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</si>
  <si>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</si>
  <si>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</si>
  <si>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</si>
  <si>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</si>
  <si>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</si>
  <si>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</si>
  <si>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</si>
  <si>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</si>
  <si>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</si>
  <si>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</si>
  <si>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</si>
  <si>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</si>
  <si>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</si>
  <si>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</si>
  <si>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</si>
  <si>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</si>
  <si>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</si>
  <si>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</si>
  <si>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</si>
  <si>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</si>
  <si>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</si>
  <si>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</si>
  <si>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</si>
  <si>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</si>
  <si>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</si>
  <si>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</si>
  <si>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</si>
  <si>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</si>
  <si>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</si>
  <si>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</si>
  <si>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</si>
  <si>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</si>
  <si>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</si>
  <si>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</si>
  <si>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</si>
  <si>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</si>
  <si>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</si>
  <si>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</si>
  <si>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</si>
  <si>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</si>
  <si>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</si>
  <si>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</si>
  <si>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</si>
  <si>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</si>
  <si>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</si>
  <si>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</si>
  <si>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</si>
  <si>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</si>
  <si>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</si>
  <si>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</si>
  <si>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</si>
  <si>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</si>
  <si>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</si>
  <si>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</si>
  <si>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</si>
  <si>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</si>
  <si>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</si>
  <si>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</si>
  <si>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</si>
  <si>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</si>
  <si>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</si>
  <si>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</si>
  <si>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</si>
  <si>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</si>
  <si>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</si>
  <si>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</si>
  <si>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</si>
  <si>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</si>
  <si>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</si>
  <si>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</si>
  <si>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</si>
  <si>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</si>
  <si>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</si>
  <si>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</si>
  <si>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</si>
  <si>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</si>
  <si>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</si>
  <si>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</si>
  <si>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</si>
  <si>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</si>
  <si>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</si>
  <si>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</si>
  <si>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</si>
  <si>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</si>
  <si>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</si>
  <si>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</si>
  <si>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</si>
  <si>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</si>
  <si>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</si>
  <si>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</si>
  <si>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</si>
  <si>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</si>
  <si>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</si>
  <si>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</si>
  <si>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</si>
  <si>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</si>
  <si>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</si>
  <si>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</si>
  <si>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</si>
  <si>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</si>
  <si>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</si>
  <si>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</si>
  <si>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</si>
  <si>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</si>
  <si>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</si>
  <si>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</si>
  <si>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</si>
  <si>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</si>
  <si>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</si>
  <si>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</si>
  <si>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</si>
  <si>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</si>
  <si>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</si>
  <si>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</si>
  <si>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</si>
  <si>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</si>
  <si>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</si>
  <si>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</si>
  <si>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</si>
  <si>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</si>
  <si>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</si>
  <si>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</si>
  <si>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</si>
  <si>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</si>
  <si>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</si>
  <si>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</si>
  <si>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</si>
  <si>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</si>
  <si>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</si>
  <si>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</si>
  <si>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</si>
  <si>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</si>
  <si>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</si>
  <si>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</si>
  <si>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</si>
  <si>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</si>
  <si>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</si>
  <si>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</si>
  <si>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</si>
  <si>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</si>
  <si>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</si>
  <si>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</si>
  <si>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</si>
  <si>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</si>
  <si>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</si>
  <si>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</si>
  <si>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</si>
  <si>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</si>
  <si>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</si>
  <si>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</si>
  <si>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</si>
  <si>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</si>
  <si>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</si>
  <si>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</si>
  <si>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</si>
  <si>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</si>
  <si>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</si>
  <si>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</si>
  <si>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</si>
  <si>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</si>
  <si>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</si>
  <si>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</si>
  <si>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</si>
  <si>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</si>
  <si>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</si>
  <si>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</si>
  <si>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</si>
  <si>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</si>
  <si>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</si>
  <si>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</si>
  <si>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</si>
  <si>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</si>
  <si>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</si>
  <si>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</si>
  <si>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</si>
  <si>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</si>
  <si>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</si>
  <si>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</si>
  <si>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</si>
  <si>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</si>
  <si>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</si>
  <si>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</si>
  <si>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</si>
  <si>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</si>
  <si>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</si>
  <si>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</si>
  <si>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</si>
  <si>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</si>
  <si>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</si>
  <si>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</si>
  <si>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</si>
  <si>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</si>
  <si>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</si>
  <si>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</si>
  <si>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</si>
  <si>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</si>
  <si>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</si>
  <si>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</si>
  <si>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</si>
  <si>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</si>
  <si>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</si>
  <si>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</si>
  <si>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</si>
  <si>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</si>
  <si>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</si>
  <si>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</si>
  <si>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</si>
  <si>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</si>
  <si>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</si>
  <si>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</si>
  <si>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</si>
  <si>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</si>
  <si>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</si>
  <si>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</si>
  <si>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</si>
  <si>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</si>
  <si>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</si>
  <si>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</si>
  <si>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</si>
  <si>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</si>
  <si>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</si>
  <si>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</si>
  <si>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</si>
  <si>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</si>
  <si>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</si>
  <si>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</si>
  <si>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</si>
  <si>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</si>
  <si>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</si>
  <si>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</si>
  <si>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</si>
  <si>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</si>
  <si>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</si>
  <si>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</si>
  <si>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</si>
  <si>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</si>
  <si>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</si>
  <si>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</si>
  <si>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</si>
  <si>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</si>
  <si>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</si>
  <si>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</si>
  <si>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</si>
  <si>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</si>
  <si>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</si>
  <si>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</si>
  <si>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</si>
  <si>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</si>
  <si>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</si>
  <si>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</si>
  <si>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</si>
  <si>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</si>
  <si>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</si>
  <si>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</si>
  <si>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</si>
  <si>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</si>
  <si>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</si>
  <si>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</si>
  <si>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</si>
  <si>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</si>
  <si>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</si>
  <si>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</si>
  <si>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</si>
  <si>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</si>
  <si>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</si>
  <si>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</si>
  <si>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</si>
  <si>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</si>
  <si>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</si>
  <si>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</si>
  <si>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</si>
  <si>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</si>
  <si>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</si>
  <si>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</si>
  <si>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</si>
  <si>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</si>
  <si>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</si>
  <si>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</si>
  <si>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</si>
  <si>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</si>
  <si>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</si>
  <si>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</si>
  <si>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</si>
  <si>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</si>
  <si>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</si>
  <si>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</si>
  <si>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</si>
  <si>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</si>
  <si>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</si>
  <si>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</si>
  <si>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</si>
  <si>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</si>
  <si>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</si>
  <si>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</si>
  <si>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</si>
  <si>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</si>
  <si>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</si>
  <si>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</si>
  <si>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</si>
  <si>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</si>
  <si>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</si>
  <si>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</si>
  <si>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</si>
  <si>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</si>
  <si>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</si>
  <si>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</si>
  <si>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</si>
  <si>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</si>
  <si>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</si>
  <si>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</si>
  <si>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</si>
  <si>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</si>
  <si>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</si>
  <si>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</si>
  <si>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</si>
  <si>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</si>
  <si>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</si>
  <si>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</si>
  <si>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</si>
  <si>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</si>
  <si>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</si>
  <si>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</si>
  <si>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</si>
  <si>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</si>
  <si>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</si>
  <si>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</si>
  <si>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</si>
  <si>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</si>
  <si>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</si>
  <si>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</si>
  <si>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</si>
  <si>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</si>
  <si>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</si>
  <si>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</si>
  <si>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</si>
  <si>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</si>
  <si>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</si>
  <si>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</si>
  <si>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</si>
  <si>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</si>
  <si>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</si>
  <si>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</si>
  <si>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</si>
  <si>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</si>
  <si>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</si>
  <si>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</si>
  <si>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</si>
  <si>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</si>
  <si>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</si>
  <si>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</si>
  <si>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</si>
  <si>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</si>
  <si>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</si>
  <si>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</si>
  <si>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</si>
  <si>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</si>
  <si>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</si>
  <si>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</si>
  <si>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</si>
  <si>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</si>
  <si>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</si>
  <si>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</si>
  <si>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</si>
  <si>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</si>
  <si>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</si>
  <si>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</si>
  <si>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</si>
  <si>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</si>
  <si>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</si>
  <si>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</si>
  <si>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</si>
  <si>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</si>
  <si>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</si>
  <si>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</si>
  <si>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</si>
  <si>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</si>
  <si>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</si>
  <si>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</si>
  <si>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</si>
  <si>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</si>
  <si>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</si>
  <si>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</si>
  <si>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</si>
  <si>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</si>
  <si>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</si>
  <si>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</si>
  <si>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</si>
  <si>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</si>
  <si>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</si>
  <si>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</si>
  <si>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</si>
  <si>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</si>
  <si>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</si>
  <si>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</si>
  <si>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</si>
  <si>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</si>
  <si>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</si>
  <si>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</si>
  <si>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</si>
  <si>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</si>
  <si>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</si>
  <si>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</si>
  <si>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</si>
  <si>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</si>
  <si>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</si>
  <si>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</si>
  <si>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</si>
  <si>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</si>
  <si>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</si>
  <si>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</si>
  <si>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</si>
  <si>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</si>
  <si>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</si>
  <si>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</si>
  <si>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</si>
  <si>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</si>
  <si>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</si>
  <si>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</si>
  <si>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</si>
  <si>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</si>
  <si>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</si>
  <si>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</si>
  <si>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</si>
  <si>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</si>
  <si>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</si>
  <si>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</si>
  <si>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</si>
  <si>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</si>
  <si>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</si>
  <si>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</si>
  <si>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</si>
  <si>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</si>
  <si>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</si>
  <si>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</si>
  <si>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</si>
  <si>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</si>
  <si>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</si>
  <si>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</si>
  <si>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</si>
  <si>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</si>
  <si>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</si>
  <si>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</si>
  <si>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</si>
  <si>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</si>
  <si>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</si>
  <si>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</si>
  <si>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</si>
  <si>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</si>
  <si>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</si>
  <si>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</si>
  <si>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</si>
  <si>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</si>
  <si>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</si>
  <si>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</si>
  <si>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</si>
  <si>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</si>
  <si>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</si>
  <si>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</si>
  <si>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</si>
  <si>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</si>
  <si>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</si>
  <si>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</si>
  <si>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</si>
  <si>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</si>
  <si>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</si>
  <si>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</si>
  <si>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</si>
  <si>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</si>
  <si>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</si>
  <si>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</si>
  <si>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</si>
  <si>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</si>
  <si>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</si>
  <si>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</si>
  <si>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</si>
  <si>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</si>
  <si>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</si>
  <si>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</si>
  <si>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</si>
  <si>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</si>
  <si>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</si>
  <si>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</si>
  <si>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</si>
  <si>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</si>
  <si>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</si>
  <si>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</si>
  <si>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</si>
  <si>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</si>
  <si>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</si>
  <si>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</si>
  <si>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</si>
  <si>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</si>
  <si>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</si>
  <si>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</si>
  <si>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</si>
  <si>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</si>
  <si>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</si>
  <si>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</si>
  <si>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</si>
  <si>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</si>
  <si>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</si>
  <si>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</si>
  <si>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</si>
  <si>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</si>
  <si>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</si>
  <si>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</si>
  <si>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</si>
  <si>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</si>
  <si>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</si>
  <si>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</si>
  <si>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</si>
  <si>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</si>
  <si>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</si>
  <si>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</si>
  <si>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</si>
  <si>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</si>
  <si>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</si>
  <si>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</si>
  <si>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</si>
  <si>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</si>
  <si>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</si>
  <si>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</si>
  <si>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</si>
  <si>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</si>
  <si>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</si>
  <si>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</si>
  <si>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</si>
  <si>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</si>
  <si>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</si>
  <si>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</si>
  <si>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</si>
  <si>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</si>
  <si>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</si>
  <si>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</si>
  <si>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</si>
  <si>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</si>
  <si>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</si>
  <si>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</si>
  <si>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</si>
  <si>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</si>
  <si>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</si>
  <si>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</si>
  <si>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</si>
  <si>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</si>
  <si>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</si>
  <si>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</si>
  <si>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</si>
  <si>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</si>
  <si>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</si>
  <si>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</si>
  <si>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</si>
  <si>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</si>
  <si>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</si>
  <si>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</si>
  <si>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</si>
  <si>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</si>
  <si>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</si>
  <si>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</si>
  <si>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</si>
  <si>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</si>
  <si>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</si>
  <si>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</si>
  <si>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</si>
  <si>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</si>
  <si>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</si>
  <si>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</si>
  <si>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</si>
  <si>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</si>
  <si>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</si>
  <si>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</si>
  <si>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</si>
  <si>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</si>
  <si>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</si>
  <si>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</si>
  <si>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</si>
  <si>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</si>
  <si>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</si>
  <si>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</si>
  <si>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</si>
  <si>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</si>
  <si>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</si>
  <si>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</si>
  <si>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</si>
  <si>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</si>
  <si>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</si>
  <si>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</si>
  <si>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</si>
  <si>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</si>
  <si>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</si>
  <si>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</si>
  <si>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</si>
  <si>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</si>
  <si>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</si>
  <si>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</si>
  <si>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</si>
  <si>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</si>
  <si>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</si>
  <si>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</si>
  <si>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</si>
  <si>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</si>
  <si>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</si>
  <si>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</si>
  <si>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</si>
  <si>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</si>
  <si>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</si>
  <si>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</si>
  <si>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</si>
  <si>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</si>
  <si>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</si>
  <si>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</si>
  <si>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</si>
  <si>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</si>
  <si>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</si>
  <si>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</si>
  <si>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</si>
  <si>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</si>
  <si>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</si>
  <si>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</si>
  <si>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</si>
  <si>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</si>
  <si>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</si>
  <si>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</si>
  <si>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</si>
  <si>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</si>
  <si>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</si>
  <si>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</si>
  <si>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</si>
  <si>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</si>
  <si>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</si>
  <si>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</si>
  <si>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</si>
  <si>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</si>
  <si>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</si>
  <si>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</si>
  <si>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</si>
  <si>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</si>
  <si>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</si>
  <si>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</si>
  <si>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</si>
  <si>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</si>
  <si>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</si>
  <si>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</si>
  <si>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</si>
  <si>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</si>
  <si>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</si>
  <si>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</si>
  <si>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</si>
  <si>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</si>
  <si>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</si>
  <si>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</si>
  <si>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</si>
  <si>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</si>
  <si>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</si>
  <si>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</si>
  <si>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</si>
  <si>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</si>
  <si>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</si>
  <si>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</si>
  <si>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</si>
  <si>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</si>
  <si>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</si>
  <si>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</si>
  <si>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</si>
  <si>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</si>
  <si>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</si>
  <si>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</si>
  <si>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</si>
  <si>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</si>
  <si>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</si>
  <si>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</si>
  <si>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</si>
  <si>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</si>
  <si>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</si>
  <si>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</si>
  <si>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</si>
  <si>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</si>
  <si>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</si>
  <si>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</si>
  <si>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</si>
  <si>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</si>
  <si>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</si>
  <si>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</si>
  <si>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</si>
  <si>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</si>
  <si>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</si>
  <si>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</si>
  <si>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</si>
  <si>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</si>
  <si>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</si>
  <si>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</si>
  <si>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</si>
  <si>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</si>
  <si>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</si>
  <si>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</si>
  <si>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</si>
  <si>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</si>
  <si>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</si>
  <si>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</si>
  <si>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</si>
  <si>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</si>
  <si>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</si>
  <si>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</si>
  <si>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</si>
  <si>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</si>
  <si>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</si>
  <si>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</si>
  <si>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</si>
  <si>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</si>
  <si>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</si>
  <si>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</si>
  <si>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</si>
  <si>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</si>
  <si>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</si>
  <si>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</si>
  <si>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</si>
  <si>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</si>
  <si>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</si>
  <si>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</si>
  <si>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</si>
  <si>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</si>
  <si>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</si>
  <si>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</si>
  <si>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</si>
  <si>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</si>
  <si>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</si>
  <si>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</si>
  <si>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</si>
  <si>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</si>
  <si>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</si>
  <si>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</si>
  <si>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</si>
  <si>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</si>
  <si>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</si>
  <si>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</si>
  <si>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</si>
  <si>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</si>
  <si>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</si>
  <si>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</si>
  <si>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</si>
  <si>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</si>
  <si>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</si>
  <si>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</si>
  <si>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</si>
  <si>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</si>
  <si>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</si>
  <si>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</si>
  <si>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</si>
  <si>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</si>
  <si>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</si>
  <si>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</si>
  <si>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</si>
  <si>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</si>
  <si>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</si>
  <si>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</si>
  <si>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</si>
  <si>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</si>
  <si>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</si>
  <si>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</si>
  <si>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</si>
  <si>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</si>
  <si>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</si>
  <si>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</si>
  <si>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</si>
  <si>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</si>
  <si>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</si>
  <si>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</si>
  <si>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</si>
  <si>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</si>
  <si>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</si>
  <si>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</si>
  <si>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</si>
  <si>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</si>
  <si>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</si>
  <si>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</si>
  <si>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</si>
  <si>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</si>
  <si>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</si>
  <si>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</si>
  <si>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</si>
  <si>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</si>
  <si>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</si>
  <si>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</si>
  <si>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</si>
  <si>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</si>
  <si>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</si>
  <si>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</si>
  <si>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</si>
  <si>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</si>
  <si>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</si>
  <si>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</si>
  <si>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</si>
  <si>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</si>
  <si>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</si>
  <si>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</si>
  <si>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</si>
  <si>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</si>
  <si>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</si>
  <si>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</si>
  <si>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</si>
  <si>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</si>
  <si>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</si>
  <si>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</si>
  <si>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</si>
  <si>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</si>
  <si>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</si>
  <si>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</si>
  <si>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</si>
  <si>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</si>
  <si>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</si>
  <si>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</si>
  <si>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</si>
  <si>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</si>
  <si>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</si>
  <si>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</si>
  <si>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</si>
  <si>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</si>
  <si>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</si>
  <si>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</si>
  <si>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</si>
  <si>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</si>
  <si>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</si>
  <si>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</si>
  <si>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</si>
  <si>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</si>
  <si>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</si>
  <si>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</si>
  <si>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</si>
  <si>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</si>
  <si>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</si>
  <si>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</si>
  <si>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</si>
  <si>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</si>
  <si>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</si>
  <si>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</si>
  <si>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</si>
  <si>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</si>
  <si>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</si>
  <si>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</si>
  <si>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</si>
  <si>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</si>
  <si>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</si>
  <si>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</si>
  <si>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</si>
  <si>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</si>
  <si>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</si>
  <si>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</si>
  <si>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</si>
  <si>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</si>
  <si>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</si>
  <si>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</si>
  <si>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</si>
  <si>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</si>
  <si>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</si>
  <si>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</si>
  <si>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</si>
  <si>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</si>
  <si>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</si>
  <si>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</si>
  <si>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</si>
  <si>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</si>
  <si>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</si>
  <si>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</si>
  <si>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</si>
  <si>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</si>
  <si>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</si>
  <si>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</si>
  <si>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</si>
  <si>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</si>
  <si>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</si>
  <si>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</si>
  <si>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</si>
  <si>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</si>
  <si>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</si>
  <si>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</si>
  <si>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</si>
  <si>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</si>
  <si>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</si>
  <si>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</si>
  <si>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</si>
  <si>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</si>
  <si>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</si>
  <si>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</si>
  <si>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</si>
  <si>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</si>
  <si>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</si>
  <si>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</si>
  <si>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</si>
  <si>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</si>
  <si>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</si>
  <si>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</si>
  <si>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</si>
  <si>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</si>
  <si>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</si>
  <si>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</si>
  <si>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</si>
  <si>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</si>
  <si>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</si>
  <si>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</si>
  <si>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</si>
  <si>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</si>
  <si>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</si>
  <si>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</si>
  <si>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</si>
  <si>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</si>
  <si>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</si>
  <si>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</si>
  <si>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</si>
  <si>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</si>
  <si>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</si>
  <si>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</si>
  <si>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</si>
  <si>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</si>
  <si>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</si>
  <si>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</si>
  <si>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</si>
  <si>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</si>
  <si>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</si>
  <si>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</si>
  <si>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</si>
  <si>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</si>
  <si>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</si>
  <si>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</si>
  <si>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</si>
  <si>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</si>
  <si>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</si>
  <si>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</si>
  <si>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</si>
  <si>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</si>
  <si>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</si>
  <si>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</si>
  <si>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</si>
  <si>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</si>
  <si>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</si>
  <si>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</si>
  <si>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</si>
  <si>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</si>
  <si>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</si>
  <si>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</si>
  <si>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</si>
  <si>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</si>
  <si>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</si>
  <si>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</si>
  <si>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</si>
  <si>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</si>
  <si>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</si>
  <si>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</si>
  <si>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</si>
  <si>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</si>
  <si>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</si>
  <si>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</si>
  <si>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</si>
  <si>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</si>
  <si>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</si>
  <si>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</si>
  <si>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</si>
  <si>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</si>
  <si>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</si>
  <si>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</si>
  <si>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</si>
  <si>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</si>
  <si>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</si>
  <si>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</si>
  <si>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</si>
  <si>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</si>
  <si>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</si>
  <si>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</si>
  <si>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</si>
  <si>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</si>
  <si>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</si>
  <si>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</si>
  <si>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</si>
  <si>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</si>
  <si>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</si>
  <si>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</si>
  <si>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</si>
  <si>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</si>
  <si>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</si>
  <si>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</si>
  <si>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</si>
  <si>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</si>
  <si>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</si>
  <si>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</si>
  <si>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</si>
  <si>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</si>
  <si>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</si>
  <si>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</si>
  <si>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</si>
  <si>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</si>
  <si>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</si>
  <si>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</si>
  <si>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</si>
  <si>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</si>
  <si>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</si>
  <si>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</si>
  <si>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</si>
  <si>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</si>
  <si>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</si>
  <si>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</si>
  <si>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</si>
  <si>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</si>
  <si>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</si>
  <si>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</si>
  <si>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</si>
  <si>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</si>
  <si>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</si>
  <si>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</si>
  <si>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</si>
  <si>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</si>
  <si>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</si>
  <si>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</si>
  <si>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</si>
  <si>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</si>
  <si>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</si>
  <si>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</si>
  <si>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</si>
  <si>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</si>
  <si>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</si>
  <si>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</si>
  <si>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</si>
  <si>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</si>
  <si>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</si>
  <si>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</si>
  <si>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</si>
  <si>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</si>
  <si>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</si>
  <si>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</si>
  <si>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</si>
  <si>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</si>
  <si>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</si>
  <si>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</si>
  <si>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</si>
  <si>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</si>
  <si>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</si>
  <si>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</si>
  <si>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</si>
  <si>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</si>
  <si>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</si>
  <si>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</si>
  <si>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</si>
  <si>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</si>
  <si>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</si>
  <si>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</si>
  <si>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</si>
  <si>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</si>
  <si>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</si>
  <si>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</si>
  <si>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</si>
  <si>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</si>
  <si>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</si>
  <si>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</si>
  <si>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</si>
  <si>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</si>
  <si>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</si>
  <si>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</si>
  <si>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</si>
  <si>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</si>
  <si>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</si>
  <si>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</si>
  <si>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</si>
  <si>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</si>
  <si>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</si>
  <si>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</si>
  <si>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</si>
  <si>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</si>
  <si>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</si>
  <si>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</si>
  <si>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</si>
  <si>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</si>
  <si>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</si>
  <si>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</si>
  <si>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</si>
  <si>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</si>
  <si>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</si>
  <si>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</si>
  <si>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</si>
  <si>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</si>
  <si>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</si>
  <si>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</si>
  <si>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</si>
  <si>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</si>
  <si>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</si>
  <si>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</si>
  <si>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</si>
  <si>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</si>
  <si>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</si>
  <si>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</si>
  <si>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</si>
  <si>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</si>
  <si>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</si>
  <si>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</si>
  <si>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</si>
  <si>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</si>
  <si>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</si>
  <si>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</si>
  <si>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</si>
  <si>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</si>
  <si>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</si>
  <si>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</si>
  <si>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</si>
  <si>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</si>
  <si>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</si>
  <si>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</si>
  <si>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</si>
  <si>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</si>
  <si>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</si>
  <si>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</si>
  <si>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</si>
  <si>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</si>
  <si>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</si>
  <si>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</si>
  <si>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</si>
  <si>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</si>
  <si>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</si>
  <si>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</si>
  <si>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</si>
  <si>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</si>
  <si>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</si>
  <si>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</si>
  <si>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</si>
  <si>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</si>
  <si>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</si>
  <si>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</si>
  <si>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</si>
  <si>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</si>
  <si>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</si>
  <si>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</si>
  <si>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</si>
  <si>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</si>
  <si>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</si>
  <si>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</si>
  <si>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</si>
  <si>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</si>
  <si>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</si>
  <si>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</si>
  <si>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</si>
  <si>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</si>
  <si>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</si>
  <si>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</si>
  <si>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</si>
  <si>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</si>
  <si>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</si>
  <si>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</si>
  <si>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</si>
  <si>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</si>
  <si>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</si>
  <si>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</si>
  <si>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</si>
  <si>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</si>
  <si>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</si>
  <si>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</si>
  <si>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</si>
  <si>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</si>
  <si>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</si>
  <si>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</si>
  <si>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</si>
  <si>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</si>
  <si>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</si>
  <si>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</si>
  <si>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</si>
  <si>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</si>
  <si>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</si>
  <si>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</si>
  <si>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</si>
  <si>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</si>
  <si>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</si>
  <si>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</si>
  <si>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</si>
  <si>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</si>
  <si>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</si>
  <si>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</si>
  <si>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</si>
  <si>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</si>
  <si>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</si>
  <si>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</si>
  <si>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</si>
  <si>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</si>
  <si>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</si>
  <si>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</si>
  <si>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</si>
  <si>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</si>
  <si>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</si>
  <si>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</si>
  <si>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</si>
  <si>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</si>
  <si>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</si>
  <si>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</si>
  <si>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</si>
  <si>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</si>
  <si>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</si>
  <si>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</si>
  <si>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</si>
  <si>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</si>
  <si>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</si>
  <si>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</si>
  <si>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</si>
  <si>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</si>
  <si>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</si>
  <si>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</si>
  <si>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</si>
  <si>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</si>
  <si>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</si>
  <si>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</si>
  <si>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</si>
  <si>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</si>
  <si>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</si>
  <si>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</si>
  <si>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</si>
  <si>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</si>
  <si>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</si>
  <si>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</si>
  <si>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</si>
  <si>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</si>
  <si>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</si>
  <si>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</si>
  <si>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</si>
  <si>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</si>
  <si>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</si>
  <si>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</si>
  <si>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</si>
  <si>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</si>
  <si>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</si>
  <si>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</si>
  <si>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</si>
  <si>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</si>
  <si>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</si>
  <si>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</si>
  <si>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</si>
  <si>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</si>
  <si>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</si>
  <si>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</si>
  <si>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</si>
  <si>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</si>
  <si>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</si>
  <si>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</si>
  <si>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</si>
  <si>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</si>
  <si>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</si>
  <si>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</si>
  <si>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</si>
  <si>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</si>
  <si>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</si>
  <si>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</si>
  <si>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</si>
  <si>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</si>
  <si>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</si>
  <si>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</si>
  <si>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</si>
  <si>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</si>
  <si>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</si>
  <si>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</si>
  <si>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</si>
  <si>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</si>
  <si>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</si>
  <si>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</si>
  <si>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</si>
  <si>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</si>
  <si>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</si>
  <si>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</si>
  <si>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</si>
  <si>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</si>
  <si>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</si>
  <si>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</si>
  <si>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</si>
  <si>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</si>
  <si>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</si>
  <si>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</si>
  <si>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</si>
  <si>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</si>
  <si>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</si>
  <si>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</si>
  <si>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</si>
  <si>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</si>
  <si>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</si>
  <si>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</si>
  <si>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</si>
  <si>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</si>
  <si>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</si>
  <si>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</si>
  <si>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</si>
  <si>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</si>
  <si>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</si>
  <si>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</si>
  <si>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</si>
  <si>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</si>
  <si>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</si>
  <si>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</si>
  <si>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</si>
  <si>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</si>
  <si>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</si>
  <si>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</si>
  <si>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</si>
  <si>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</si>
  <si>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</si>
  <si>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</si>
  <si>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</si>
  <si>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</si>
  <si>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</si>
  <si>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</si>
  <si>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</si>
  <si>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</si>
  <si>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</si>
  <si>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</si>
  <si>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</si>
  <si>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</si>
  <si>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</si>
  <si>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</si>
  <si>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</si>
  <si>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</si>
  <si>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</si>
  <si>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</si>
  <si>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</si>
  <si>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</si>
  <si>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</si>
  <si>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</si>
  <si>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</si>
  <si>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</si>
  <si>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</si>
  <si>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</si>
  <si>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</si>
  <si>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</si>
  <si>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</si>
  <si>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</si>
  <si>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</si>
  <si>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</si>
  <si>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</si>
  <si>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</si>
  <si>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</si>
  <si>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</si>
  <si>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</si>
  <si>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</si>
  <si>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</si>
  <si>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</si>
  <si>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</si>
  <si>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</si>
  <si>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</si>
  <si>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</si>
  <si>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</si>
  <si>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</si>
  <si>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</si>
  <si>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</si>
  <si>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</si>
  <si>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</si>
  <si>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</si>
  <si>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</si>
  <si>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</si>
  <si>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</si>
  <si>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</si>
  <si>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</si>
  <si>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</si>
  <si>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</si>
  <si>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</si>
  <si>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</si>
  <si>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</si>
  <si>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</si>
  <si>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</si>
  <si>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</si>
  <si>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</si>
  <si>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</si>
  <si>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</si>
  <si>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</si>
  <si>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</si>
  <si>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</si>
  <si>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</si>
  <si>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</si>
  <si>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</si>
  <si>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</si>
  <si>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</si>
  <si>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</si>
  <si>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</si>
  <si>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</si>
  <si>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</si>
  <si>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</si>
  <si>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</si>
  <si>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</si>
  <si>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</si>
  <si>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</si>
  <si>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</si>
  <si>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</si>
  <si>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</si>
  <si>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</si>
  <si>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</si>
  <si>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</si>
  <si>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</si>
  <si>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</si>
  <si>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</si>
  <si>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</si>
  <si>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</si>
  <si>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</si>
  <si>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</si>
  <si>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</si>
  <si>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</si>
  <si>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</si>
  <si>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</si>
  <si>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</si>
  <si>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</si>
  <si>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</si>
  <si>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</si>
  <si>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</si>
  <si>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</si>
  <si>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</si>
  <si>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</si>
  <si>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</si>
  <si>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</si>
  <si>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</si>
  <si>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</si>
  <si>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</si>
  <si>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</si>
  <si>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</si>
  <si>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</si>
  <si>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</si>
  <si>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</si>
  <si>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</si>
  <si>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</si>
  <si>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</si>
  <si>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</si>
  <si>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</si>
  <si>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</si>
  <si>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</si>
  <si>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</si>
  <si>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</si>
  <si>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</si>
  <si>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</si>
  <si>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</si>
  <si>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</si>
  <si>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</si>
  <si>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</si>
  <si>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</si>
  <si>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</si>
  <si>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</si>
  <si>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</si>
  <si>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</si>
  <si>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</si>
  <si>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</si>
  <si>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</si>
  <si>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</si>
  <si>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</si>
  <si>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</si>
  <si>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</si>
  <si>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</si>
  <si>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</si>
  <si>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</si>
  <si>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</si>
  <si>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</si>
  <si>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</si>
  <si>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</si>
  <si>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</si>
  <si>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</si>
  <si>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</si>
  <si>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</si>
  <si>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</si>
  <si>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</si>
  <si>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</si>
  <si>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</si>
  <si>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</si>
  <si>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</si>
  <si>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</si>
  <si>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</si>
  <si>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</si>
  <si>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</si>
  <si>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</si>
  <si>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</si>
  <si>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</si>
  <si>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</si>
  <si>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</si>
  <si>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</si>
  <si>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</si>
  <si>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</si>
  <si>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</si>
  <si>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</si>
  <si>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</si>
  <si>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</si>
  <si>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</si>
  <si>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</si>
  <si>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</si>
  <si>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</si>
  <si>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</si>
  <si>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</si>
  <si>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</si>
  <si>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</si>
  <si>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</si>
  <si>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</si>
  <si>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</si>
  <si>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</si>
  <si>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</si>
  <si>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</si>
  <si>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</si>
  <si>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</si>
  <si>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</si>
  <si>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</si>
  <si>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</si>
  <si>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</si>
  <si>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</si>
  <si>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</si>
  <si>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</si>
  <si>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</si>
  <si>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</si>
  <si>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</si>
  <si>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</si>
  <si>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</si>
  <si>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</si>
  <si>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</si>
  <si>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</si>
  <si>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</si>
  <si>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</si>
  <si>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</si>
  <si>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</si>
  <si>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</si>
  <si>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</si>
  <si>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</si>
  <si>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</si>
  <si>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</si>
  <si>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</si>
  <si>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</si>
  <si>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</si>
  <si>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</si>
  <si>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</si>
  <si>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</si>
  <si>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</si>
  <si>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</si>
  <si>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</si>
  <si>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</si>
  <si>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</si>
  <si>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</si>
  <si>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</si>
  <si>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</si>
  <si>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</si>
  <si>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</si>
  <si>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</si>
  <si>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</si>
  <si>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</si>
  <si>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</si>
  <si>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</si>
  <si>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</si>
  <si>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</si>
  <si>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</si>
  <si>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</si>
  <si>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</si>
  <si>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</si>
  <si>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</si>
  <si>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</si>
  <si>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</si>
  <si>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</si>
  <si>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</si>
  <si>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</si>
  <si>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</si>
  <si>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</si>
  <si>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</si>
  <si>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</si>
  <si>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</si>
  <si>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</si>
  <si>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</si>
  <si>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</si>
  <si>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</si>
  <si>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</si>
  <si>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</si>
  <si>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</si>
  <si>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</si>
  <si>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</si>
  <si>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</si>
  <si>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</si>
  <si>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</si>
  <si>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</si>
  <si>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</si>
  <si>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</si>
  <si>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</si>
  <si>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</si>
  <si>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</si>
  <si>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</si>
  <si>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</si>
  <si>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</si>
  <si>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</si>
  <si>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</si>
  <si>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</si>
  <si>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</si>
  <si>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</si>
  <si>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</si>
  <si>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</si>
  <si>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</si>
  <si>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</si>
  <si>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</si>
  <si>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</si>
  <si>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</si>
  <si>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</si>
  <si>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</si>
  <si>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</si>
  <si>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</si>
  <si>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</si>
  <si>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</si>
  <si>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</si>
  <si>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</si>
  <si>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</si>
  <si>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</si>
  <si>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</si>
  <si>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</si>
  <si>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</si>
  <si>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</si>
  <si>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</si>
  <si>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</si>
  <si>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</si>
  <si>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</si>
  <si>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</si>
  <si>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</si>
  <si>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</si>
  <si>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</si>
  <si>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</si>
  <si>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</si>
  <si>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</si>
  <si>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</si>
  <si>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</si>
  <si>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</si>
  <si>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</si>
  <si>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</si>
  <si>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</si>
  <si>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</si>
  <si>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</si>
  <si>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</si>
  <si>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</si>
  <si>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</si>
  <si>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</si>
  <si>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</si>
  <si>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</si>
  <si>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</si>
  <si>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</si>
  <si>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</si>
  <si>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</si>
  <si>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</si>
  <si>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</si>
  <si>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</si>
  <si>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</si>
  <si>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</si>
  <si>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</si>
  <si>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</si>
  <si>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</si>
  <si>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</si>
  <si>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</si>
  <si>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</si>
  <si>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</si>
  <si>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</si>
  <si>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</si>
  <si>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</si>
  <si>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</si>
  <si>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</si>
  <si>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</si>
  <si>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</si>
  <si>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</si>
  <si>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</si>
  <si>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</si>
  <si>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</si>
  <si>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</si>
  <si>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</si>
  <si>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</si>
  <si>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</si>
  <si>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</si>
  <si>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</si>
  <si>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</si>
  <si>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</si>
  <si>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</si>
  <si>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</si>
  <si>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</si>
  <si>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</si>
  <si>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</si>
  <si>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</si>
  <si>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</si>
  <si>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</si>
  <si>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</si>
  <si>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</si>
  <si>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</si>
  <si>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</si>
  <si>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</si>
  <si>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</si>
  <si>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</si>
  <si>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</si>
  <si>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</si>
  <si>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</si>
  <si>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</si>
  <si>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</si>
  <si>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</si>
  <si>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</si>
  <si>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</si>
  <si>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</si>
  <si>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</si>
  <si>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</si>
  <si>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</si>
  <si>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</si>
  <si>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</si>
  <si>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</si>
  <si>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</si>
  <si>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</si>
  <si>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</si>
  <si>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</si>
  <si>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</si>
  <si>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</si>
  <si>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</si>
  <si>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</si>
  <si>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</si>
  <si>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</si>
  <si>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</si>
  <si>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</si>
  <si>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</si>
  <si>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</si>
  <si>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</si>
  <si>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</si>
  <si>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</si>
  <si>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</si>
  <si>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</si>
  <si>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</si>
  <si>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</si>
  <si>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</si>
  <si>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</si>
  <si>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</si>
  <si>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</si>
  <si>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</si>
  <si>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</si>
  <si>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</si>
  <si>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</si>
  <si>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</si>
  <si>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</si>
  <si>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</si>
  <si>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</si>
  <si>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</si>
  <si>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</si>
  <si>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</si>
  <si>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</si>
  <si>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</si>
  <si>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</si>
  <si>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</si>
  <si>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</si>
  <si>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</si>
  <si>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</si>
  <si>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</si>
  <si>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</si>
  <si>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</si>
  <si>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</si>
  <si>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</si>
  <si>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</si>
  <si>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</si>
  <si>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</si>
  <si>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</si>
  <si>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</si>
  <si>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</si>
  <si>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</si>
  <si>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</si>
  <si>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</si>
  <si>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</si>
  <si>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</si>
  <si>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</si>
  <si>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</si>
  <si>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</si>
  <si>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</si>
  <si>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</si>
  <si>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</si>
  <si>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</si>
  <si>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</si>
  <si>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</si>
  <si>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</si>
  <si>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</si>
  <si>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</si>
  <si>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</si>
  <si>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</si>
  <si>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</si>
  <si>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</si>
  <si>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</si>
  <si>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</si>
  <si>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</si>
  <si>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</si>
  <si>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</si>
  <si>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</si>
  <si>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</si>
  <si>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</si>
  <si>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</si>
  <si>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</si>
  <si>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</si>
  <si>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</si>
  <si>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</si>
  <si>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</si>
  <si>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</si>
  <si>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</si>
  <si>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</si>
  <si>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</si>
  <si>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</si>
  <si>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</si>
  <si>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</si>
  <si>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</si>
  <si>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</si>
  <si>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</si>
  <si>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</si>
  <si>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</si>
  <si>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</si>
  <si>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</si>
  <si>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</si>
  <si>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</si>
  <si>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</si>
  <si>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</si>
  <si>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</si>
  <si>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</si>
  <si>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</si>
  <si>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</si>
  <si>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</si>
  <si>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</si>
  <si>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</si>
  <si>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</si>
  <si>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</si>
  <si>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</si>
  <si>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</si>
  <si>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</si>
  <si>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</si>
  <si>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</si>
  <si>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</si>
  <si>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</si>
  <si>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</si>
  <si>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</si>
  <si>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</si>
  <si>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</si>
  <si>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</si>
  <si>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</si>
  <si>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</si>
  <si>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</si>
  <si>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</si>
  <si>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</si>
  <si>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</si>
  <si>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</si>
  <si>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</si>
  <si>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</si>
  <si>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</si>
  <si>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</si>
  <si>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</si>
  <si>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</si>
  <si>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</si>
  <si>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</si>
  <si>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</si>
  <si>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</si>
  <si>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</si>
  <si>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</si>
  <si>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</si>
  <si>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</si>
  <si>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</si>
  <si>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</si>
  <si>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</si>
  <si>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</si>
  <si>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</si>
  <si>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</si>
  <si>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</si>
  <si>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</si>
  <si>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</si>
  <si>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</si>
  <si>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</si>
  <si>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</si>
  <si>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</si>
  <si>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</si>
  <si>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</si>
  <si>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</si>
  <si>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</si>
  <si>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</si>
  <si>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</si>
  <si>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</si>
  <si>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</si>
  <si>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</si>
  <si>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</si>
  <si>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</si>
  <si>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</si>
  <si>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</si>
  <si>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</si>
  <si>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</si>
  <si>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</si>
  <si>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</si>
  <si>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</si>
  <si>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</si>
  <si>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</si>
  <si>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</si>
  <si>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</si>
  <si>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</si>
  <si>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</si>
  <si>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</si>
  <si>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</si>
  <si>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</si>
  <si>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</si>
  <si>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</si>
  <si>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</si>
  <si>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</si>
  <si>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</si>
  <si>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</si>
  <si>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</si>
  <si>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</si>
  <si>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</si>
  <si>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</si>
  <si>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</si>
  <si>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</si>
  <si>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</si>
  <si>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</si>
  <si>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</si>
  <si>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</si>
  <si>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</si>
  <si>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</si>
  <si>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</si>
  <si>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</si>
  <si>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</si>
  <si>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</si>
  <si>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</si>
  <si>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</si>
  <si>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</si>
  <si>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</si>
  <si>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</si>
  <si>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</si>
  <si>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</si>
  <si>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</si>
  <si>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</si>
  <si>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</si>
  <si>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</si>
  <si>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</si>
  <si>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</si>
  <si>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</si>
  <si>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</si>
  <si>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</si>
  <si>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</si>
  <si>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</si>
  <si>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</si>
  <si>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</si>
  <si>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</si>
  <si>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</si>
  <si>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</si>
  <si>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</si>
  <si>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</si>
  <si>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</si>
  <si>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</si>
  <si>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</si>
  <si>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</si>
  <si>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</si>
  <si>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</si>
  <si>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</si>
  <si>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</si>
  <si>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</si>
  <si>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</si>
  <si>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</si>
  <si>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</si>
  <si>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</si>
  <si>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</si>
  <si>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</si>
  <si>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</si>
  <si>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</si>
  <si>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</si>
  <si>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</si>
  <si>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</si>
  <si>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</si>
  <si>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</si>
  <si>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</si>
  <si>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</si>
  <si>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</si>
  <si>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</si>
  <si>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</si>
  <si>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</si>
  <si>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</si>
  <si>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</si>
  <si>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</si>
  <si>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</si>
  <si>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</si>
  <si>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</si>
  <si>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</si>
  <si>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</si>
  <si>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</si>
  <si>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</si>
  <si>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</si>
  <si>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</si>
  <si>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</si>
  <si>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</si>
  <si>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</si>
  <si>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</si>
  <si>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</si>
  <si>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</si>
  <si>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</si>
  <si>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</si>
  <si>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</si>
  <si>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</si>
  <si>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</si>
  <si>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</si>
  <si>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</si>
  <si>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</si>
  <si>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</si>
  <si>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</si>
  <si>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</si>
  <si>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</si>
  <si>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</si>
  <si>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</si>
  <si>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</si>
  <si>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</si>
  <si>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</si>
  <si>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</si>
  <si>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</si>
  <si>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</si>
  <si>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</si>
  <si>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</si>
  <si>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</si>
  <si>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</si>
  <si>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</si>
  <si>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</si>
  <si>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</si>
  <si>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</si>
  <si>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</si>
  <si>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</si>
  <si>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</si>
  <si>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</si>
  <si>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</si>
  <si>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</si>
  <si>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</si>
  <si>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</si>
  <si>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</si>
  <si>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</si>
  <si>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</si>
  <si>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</si>
  <si>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</si>
  <si>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</si>
  <si>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</si>
  <si>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</si>
  <si>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</si>
  <si>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</si>
  <si>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</si>
  <si>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</si>
  <si>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</si>
  <si>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</si>
  <si>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</si>
  <si>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</si>
  <si>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</si>
  <si>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</si>
  <si>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</si>
  <si>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</si>
  <si>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</si>
  <si>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</si>
  <si>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</si>
  <si>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</si>
  <si>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</si>
  <si>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</si>
  <si>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</si>
  <si>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</si>
  <si>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</si>
  <si>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</si>
  <si>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</si>
  <si>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</si>
  <si>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</si>
  <si>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</si>
  <si>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</si>
  <si>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</si>
  <si>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</si>
  <si>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</si>
  <si>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</si>
  <si>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</si>
  <si>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</si>
  <si>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</si>
  <si>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</si>
  <si>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</si>
  <si>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</si>
  <si>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</si>
  <si>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</si>
  <si>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</si>
  <si>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</si>
  <si>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</si>
  <si>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</si>
  <si>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</si>
  <si>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</si>
  <si>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</si>
  <si>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</si>
  <si>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</si>
  <si>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</si>
  <si>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</si>
  <si>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</si>
  <si>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</si>
  <si>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</si>
  <si>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</si>
  <si>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</si>
  <si>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</si>
  <si>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</si>
  <si>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</si>
  <si>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</si>
  <si>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</si>
  <si>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</si>
  <si>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</si>
  <si>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</si>
  <si>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</si>
  <si>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</si>
  <si>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</si>
  <si>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</si>
  <si>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</si>
  <si>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</si>
  <si>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</si>
  <si>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</si>
  <si>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</si>
  <si>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</si>
  <si>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</si>
  <si>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</si>
  <si>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</si>
  <si>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</si>
  <si>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</si>
  <si>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</si>
  <si>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</si>
  <si>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</si>
  <si>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</si>
  <si>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</si>
  <si>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</si>
  <si>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</si>
  <si>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</si>
  <si>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</si>
  <si>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</si>
  <si>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</si>
  <si>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</si>
  <si>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</si>
  <si>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</si>
  <si>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</si>
  <si>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</si>
  <si>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</si>
  <si>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</si>
  <si>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</si>
  <si>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</si>
  <si>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</si>
  <si>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</si>
  <si>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</si>
  <si>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</si>
  <si>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</si>
  <si>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</si>
  <si>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</si>
  <si>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</si>
  <si>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</si>
  <si>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</si>
  <si>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</si>
  <si>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</si>
  <si>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</si>
  <si>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</si>
  <si>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</si>
  <si>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</si>
  <si>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</si>
  <si>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</si>
  <si>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</si>
  <si>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</si>
  <si>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</si>
  <si>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</si>
  <si>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</si>
  <si>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</si>
  <si>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</si>
  <si>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</si>
  <si>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</si>
  <si>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</si>
  <si>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</si>
  <si>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</si>
  <si>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</si>
  <si>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</si>
  <si>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</si>
  <si>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</si>
  <si>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</si>
  <si>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</si>
  <si>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</si>
  <si>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</si>
  <si>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</si>
  <si>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</si>
  <si>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</si>
  <si>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</si>
  <si>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</si>
  <si>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</si>
  <si>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</si>
  <si>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</si>
  <si>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</si>
  <si>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</si>
  <si>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</si>
  <si>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</si>
  <si>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</si>
  <si>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</si>
  <si>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</si>
  <si>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</si>
  <si>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</si>
  <si>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</si>
  <si>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</si>
  <si>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</si>
  <si>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</si>
  <si>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</si>
  <si>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</si>
  <si>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</si>
  <si>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</si>
  <si>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</si>
  <si>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</si>
  <si>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</si>
  <si>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</si>
  <si>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</si>
  <si>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</si>
  <si>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</si>
  <si>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</si>
  <si>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</si>
  <si>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</si>
  <si>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</si>
  <si>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</si>
  <si>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</si>
  <si>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</si>
  <si>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</si>
  <si>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</si>
  <si>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</si>
  <si>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</si>
  <si>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</si>
  <si>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</si>
  <si>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</si>
  <si>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</si>
  <si>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</si>
  <si>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</si>
  <si>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</si>
  <si>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</si>
  <si>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</si>
  <si>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</si>
  <si>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</si>
  <si>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</si>
  <si>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</si>
  <si>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</si>
  <si>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</si>
  <si>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</si>
  <si>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</si>
  <si>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</si>
  <si>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</si>
  <si>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</si>
  <si>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</si>
  <si>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</si>
  <si>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</si>
  <si>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</si>
  <si>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</si>
  <si>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</si>
  <si>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</si>
  <si>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</si>
  <si>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</si>
  <si>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</si>
  <si>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</si>
  <si>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</si>
  <si>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</si>
  <si>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</si>
  <si>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</si>
  <si>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</si>
  <si>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</si>
  <si>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</si>
  <si>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</si>
  <si>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</si>
  <si>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</si>
  <si>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</si>
  <si>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</si>
  <si>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</si>
  <si>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</si>
  <si>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</si>
  <si>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</si>
  <si>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</si>
  <si>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</si>
  <si>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</si>
  <si>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</si>
  <si>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</si>
  <si>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</si>
  <si>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</si>
  <si>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</si>
  <si>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</si>
  <si>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</si>
  <si>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</si>
  <si>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</si>
  <si>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</si>
  <si>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</si>
  <si>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</si>
  <si>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</si>
  <si>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</si>
  <si>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</si>
  <si>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</si>
  <si>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</si>
  <si>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</si>
  <si>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</si>
  <si>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</si>
  <si>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</si>
  <si>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</si>
  <si>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</si>
  <si>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</si>
  <si>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</si>
  <si>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</si>
  <si>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</si>
  <si>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</si>
  <si>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</si>
  <si>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</si>
  <si>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</si>
  <si>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</si>
  <si>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</si>
  <si>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</si>
  <si>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</si>
  <si>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</si>
  <si>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</si>
  <si>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</si>
  <si>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</si>
  <si>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</si>
  <si>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</si>
  <si>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</si>
  <si>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</si>
  <si>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</si>
  <si>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</si>
  <si>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</si>
  <si>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</si>
  <si>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</si>
  <si>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</si>
  <si>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</si>
  <si>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</si>
  <si>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</si>
  <si>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</si>
  <si>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</si>
  <si>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</si>
  <si>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</si>
  <si>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</si>
  <si>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</si>
  <si>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</si>
  <si>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</si>
  <si>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</si>
  <si>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</si>
  <si>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</si>
  <si>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</si>
  <si>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</si>
  <si>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</si>
  <si>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</si>
  <si>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</si>
  <si>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</si>
  <si>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</si>
  <si>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</si>
  <si>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</si>
  <si>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</si>
  <si>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</si>
  <si>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</si>
  <si>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</si>
  <si>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</si>
  <si>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</si>
  <si>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</si>
  <si>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</si>
  <si>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</si>
  <si>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</si>
  <si>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</si>
  <si>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</si>
  <si>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</si>
  <si>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</si>
  <si>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</si>
  <si>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</si>
  <si>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</si>
  <si>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</si>
  <si>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</si>
  <si>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</si>
  <si>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</si>
  <si>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</si>
  <si>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</si>
  <si>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</si>
  <si>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</si>
  <si>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</si>
  <si>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</si>
  <si>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</si>
  <si>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</si>
  <si>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</si>
  <si>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</si>
  <si>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</si>
  <si>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</si>
  <si>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</si>
  <si>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</si>
  <si>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</si>
  <si>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</si>
  <si>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</si>
  <si>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</si>
  <si>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</si>
  <si>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</si>
  <si>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</si>
  <si>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</si>
  <si>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</si>
  <si>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</si>
  <si>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</si>
  <si>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</si>
  <si>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</si>
  <si>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</si>
  <si>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</si>
  <si>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</si>
  <si>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</si>
  <si>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</si>
  <si>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</si>
  <si>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</si>
  <si>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</si>
  <si>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</si>
  <si>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</si>
  <si>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</si>
  <si>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</si>
  <si>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</si>
  <si>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</si>
  <si>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</si>
  <si>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</si>
  <si>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</si>
  <si>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</si>
  <si>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</si>
  <si>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</si>
  <si>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</si>
  <si>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</si>
  <si>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</si>
  <si>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</si>
  <si>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</si>
  <si>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</si>
  <si>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</si>
  <si>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</si>
  <si>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</si>
  <si>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</si>
  <si>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</si>
  <si>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</si>
  <si>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</si>
  <si>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</si>
  <si>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</si>
  <si>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</si>
  <si>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</si>
  <si>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</si>
  <si>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</si>
  <si>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</si>
  <si>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</si>
  <si>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</si>
  <si>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</si>
  <si>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</si>
  <si>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</si>
  <si>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</si>
  <si>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</si>
  <si>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</si>
  <si>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</si>
  <si>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</si>
  <si>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</si>
  <si>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</si>
  <si>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</si>
  <si>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</si>
  <si>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</si>
  <si>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</si>
  <si>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</si>
  <si>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</si>
  <si>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</si>
  <si>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</si>
  <si>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</si>
  <si>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</si>
  <si>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</si>
  <si>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</si>
  <si>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</si>
  <si>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</si>
  <si>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</si>
  <si>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</si>
  <si>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</si>
  <si>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</si>
  <si>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</si>
  <si>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</si>
  <si>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</si>
  <si>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</si>
  <si>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</si>
  <si>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</si>
  <si>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</si>
  <si>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</si>
  <si>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</si>
  <si>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</si>
  <si>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</si>
  <si>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</si>
  <si>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</si>
  <si>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</si>
  <si>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</si>
  <si>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</si>
  <si>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</si>
  <si>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</si>
  <si>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</si>
  <si>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</si>
  <si>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</si>
  <si>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</si>
  <si>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</si>
  <si>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</si>
  <si>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</si>
  <si>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</si>
  <si>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</si>
  <si>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</si>
  <si>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</si>
  <si>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</si>
  <si>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</si>
  <si>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</si>
  <si>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</si>
  <si>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</si>
  <si>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</si>
  <si>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</si>
  <si>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</si>
  <si>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</si>
  <si>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</si>
  <si>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</si>
  <si>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</si>
  <si>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</si>
  <si>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</si>
  <si>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</si>
  <si>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</si>
  <si>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</si>
  <si>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</si>
  <si>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</si>
  <si>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</si>
  <si>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</si>
  <si>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</si>
  <si>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</si>
  <si>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</si>
  <si>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</si>
  <si>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</si>
  <si>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</si>
  <si>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</si>
  <si>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</si>
  <si>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</si>
  <si>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</si>
  <si>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</si>
  <si>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</si>
  <si>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</si>
  <si>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</si>
  <si>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</si>
  <si>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</si>
  <si>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</si>
  <si>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</si>
  <si>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</si>
  <si>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</si>
  <si>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</si>
  <si>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</si>
  <si>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</si>
  <si>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</si>
  <si>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</si>
  <si>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</si>
  <si>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</si>
  <si>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</si>
  <si>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</si>
  <si>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</si>
  <si>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</si>
  <si>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</si>
  <si>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</si>
  <si>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</si>
  <si>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</si>
  <si>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</si>
  <si>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</si>
  <si>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</si>
  <si>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</si>
  <si>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</si>
  <si>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</si>
  <si>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</si>
  <si>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</si>
  <si>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</si>
  <si>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</si>
  <si>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</si>
  <si>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</si>
  <si>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</si>
  <si>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</si>
  <si>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</si>
  <si>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</si>
  <si>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</si>
  <si>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</si>
  <si>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</si>
  <si>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</si>
  <si>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</si>
  <si>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</si>
  <si>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</si>
  <si>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</si>
  <si>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</si>
  <si>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</si>
  <si>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</si>
  <si>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</si>
  <si>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</si>
  <si>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</si>
  <si>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</si>
  <si>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</si>
  <si>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</si>
  <si>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</si>
  <si>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</si>
  <si>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</si>
  <si>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</si>
  <si>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</si>
  <si>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</si>
  <si>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</si>
  <si>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</si>
  <si>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</si>
  <si>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</si>
  <si>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</si>
  <si>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</si>
  <si>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</si>
  <si>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</si>
  <si>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</si>
  <si>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</si>
  <si>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</si>
  <si>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</si>
  <si>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</si>
  <si>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</si>
  <si>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</si>
  <si>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</si>
  <si>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</si>
  <si>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</si>
  <si>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</si>
  <si>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</si>
  <si>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</si>
  <si>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</si>
  <si>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</si>
  <si>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</si>
  <si>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</si>
  <si>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</si>
  <si>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</si>
  <si>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</si>
  <si>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</si>
  <si>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</si>
  <si>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</si>
  <si>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</si>
  <si>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</si>
  <si>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</si>
  <si>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</si>
  <si>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</si>
  <si>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</si>
  <si>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</si>
  <si>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</si>
  <si>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</si>
  <si>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</si>
  <si>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</si>
  <si>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</si>
  <si>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</si>
  <si>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</si>
  <si>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</si>
  <si>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</si>
  <si>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</si>
  <si>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</si>
  <si>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</si>
  <si>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</si>
  <si>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</si>
  <si>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</si>
  <si>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</si>
  <si>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</si>
  <si>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</si>
  <si>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</si>
  <si>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</si>
  <si>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</si>
  <si>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</si>
  <si>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</si>
  <si>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</si>
  <si>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</si>
  <si>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</si>
  <si>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</si>
  <si>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</si>
  <si>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</si>
  <si>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</si>
  <si>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</si>
  <si>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</si>
  <si>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</si>
  <si>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</si>
  <si>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</si>
  <si>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</si>
  <si>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</si>
  <si>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</si>
  <si>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</si>
  <si>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</si>
  <si>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</si>
  <si>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</si>
  <si>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</si>
  <si>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</si>
  <si>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</si>
  <si>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</si>
  <si>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</si>
  <si>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</si>
  <si>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</si>
  <si>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</si>
  <si>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</si>
  <si>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</si>
  <si>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</si>
  <si>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</si>
  <si>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</si>
  <si>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</si>
  <si>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</si>
  <si>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</si>
  <si>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</si>
  <si>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</si>
  <si>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</si>
  <si>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</si>
  <si>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</si>
  <si>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</si>
  <si>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</si>
  <si>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</si>
  <si>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</si>
  <si>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</si>
  <si>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</si>
  <si>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</si>
  <si>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</si>
  <si>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</si>
  <si>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</si>
  <si>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</si>
  <si>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</si>
  <si>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</si>
  <si>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</si>
  <si>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</si>
  <si>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</si>
  <si>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</si>
  <si>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</si>
  <si>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</si>
  <si>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</si>
  <si>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</si>
  <si>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</si>
  <si>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</si>
  <si>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</si>
  <si>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</si>
  <si>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</si>
  <si>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</si>
  <si>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</si>
  <si>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</si>
  <si>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</si>
  <si>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</si>
  <si>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</si>
  <si>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</si>
  <si>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</si>
  <si>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</si>
  <si>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</si>
  <si>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</si>
  <si>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</si>
  <si>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</si>
  <si>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</si>
  <si>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</si>
  <si>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</si>
  <si>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</si>
  <si>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</si>
  <si>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</si>
  <si>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</si>
  <si>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</si>
  <si>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</si>
  <si>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</si>
  <si>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</si>
  <si>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</si>
  <si>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</si>
  <si>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</si>
  <si>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</si>
  <si>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</si>
  <si>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</si>
  <si>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</si>
  <si>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</si>
  <si>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</si>
  <si>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</si>
  <si>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</si>
  <si>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</si>
  <si>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</si>
  <si>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</si>
  <si>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</si>
  <si>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</si>
  <si>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</si>
  <si>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</si>
  <si>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</si>
  <si>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</si>
  <si>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</si>
  <si>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</si>
  <si>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</si>
  <si>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</si>
  <si>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</si>
  <si>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</si>
  <si>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</si>
  <si>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</si>
  <si>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</si>
  <si>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</si>
  <si>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</si>
  <si>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</si>
  <si>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</si>
  <si>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</si>
  <si>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</si>
  <si>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</si>
  <si>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</si>
  <si>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</si>
  <si>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</si>
  <si>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</si>
  <si>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</si>
  <si>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</si>
  <si>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</si>
  <si>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</si>
  <si>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</si>
  <si>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</si>
  <si>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</si>
  <si>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</si>
  <si>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</si>
  <si>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</si>
  <si>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</si>
  <si>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</si>
  <si>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</si>
  <si>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</si>
  <si>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</si>
  <si>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</si>
  <si>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</si>
  <si>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</si>
  <si>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</si>
  <si>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</si>
  <si>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</si>
  <si>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</si>
  <si>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</si>
  <si>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</si>
  <si>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</si>
  <si>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</si>
  <si>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</si>
  <si>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</si>
  <si>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</si>
  <si>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</si>
  <si>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</si>
  <si>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</si>
  <si>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</si>
  <si>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</si>
  <si>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</si>
  <si>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</si>
  <si>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</si>
  <si>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</si>
  <si>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</si>
  <si>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</si>
  <si>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</si>
  <si>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</si>
  <si>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</si>
  <si>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</si>
  <si>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</si>
  <si>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</si>
  <si>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</si>
  <si>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</si>
  <si>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</si>
  <si>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</si>
  <si>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</si>
  <si>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</si>
  <si>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</si>
  <si>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</si>
  <si>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</si>
  <si>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</si>
  <si>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</si>
  <si>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</si>
  <si>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</si>
  <si>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</si>
  <si>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</si>
  <si>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</si>
  <si>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</si>
  <si>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</si>
  <si>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</si>
  <si>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</si>
  <si>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</si>
  <si>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</si>
  <si>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</si>
  <si>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</si>
  <si>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</si>
  <si>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</si>
  <si>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</si>
  <si>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</si>
  <si>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</si>
  <si>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</si>
  <si>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</si>
  <si>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</si>
  <si>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</si>
  <si>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</si>
  <si>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</si>
  <si>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</si>
  <si>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</si>
  <si>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</si>
  <si>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</si>
  <si>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</si>
  <si>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</si>
  <si>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</si>
  <si>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</si>
  <si>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</si>
  <si>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</si>
  <si>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</si>
  <si>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</si>
  <si>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</si>
  <si>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</si>
  <si>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</si>
  <si>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</si>
  <si>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</si>
  <si>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</si>
  <si>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</si>
  <si>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</si>
  <si>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</si>
  <si>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</si>
  <si>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</si>
  <si>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</si>
  <si>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</si>
  <si>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</si>
  <si>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</si>
  <si>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</si>
  <si>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</si>
  <si>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</si>
  <si>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</si>
  <si>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</si>
  <si>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</si>
  <si>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</si>
  <si>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</si>
  <si>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</si>
  <si>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</si>
  <si>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</si>
  <si>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</si>
  <si>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</si>
  <si>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</si>
  <si>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</si>
  <si>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</si>
  <si>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</si>
  <si>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</si>
  <si>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</si>
  <si>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</si>
  <si>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</si>
  <si>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</si>
  <si>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</si>
  <si>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</si>
  <si>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</si>
  <si>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</si>
  <si>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</si>
  <si>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</si>
  <si>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</si>
  <si>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</si>
  <si>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</si>
  <si>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</si>
  <si>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</si>
  <si>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</si>
  <si>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</si>
  <si>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</si>
  <si>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</si>
  <si>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</si>
  <si>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</si>
  <si>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</si>
  <si>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</si>
  <si>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</si>
  <si>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</si>
  <si>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</si>
  <si>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</si>
  <si>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</si>
  <si>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</si>
  <si>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</si>
  <si>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</si>
  <si>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</si>
  <si>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</si>
  <si>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</si>
  <si>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</si>
  <si>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</si>
  <si>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</si>
  <si>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</si>
  <si>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</si>
  <si>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</si>
  <si>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</si>
  <si>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</si>
  <si>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</si>
  <si>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</si>
  <si>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</si>
  <si>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</si>
  <si>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</si>
  <si>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</si>
  <si>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</si>
  <si>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</si>
  <si>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</si>
  <si>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</si>
  <si>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</si>
  <si>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</si>
  <si>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</si>
  <si>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</si>
  <si>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</si>
  <si>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</si>
  <si>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</si>
  <si>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</si>
  <si>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</si>
  <si>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</si>
  <si>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</si>
  <si>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</si>
  <si>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</si>
  <si>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</si>
  <si>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</si>
  <si>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</si>
  <si>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</si>
  <si>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</si>
  <si>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</si>
  <si>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</si>
  <si>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</si>
  <si>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</si>
  <si>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</si>
  <si>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</si>
  <si>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</si>
  <si>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</si>
  <si>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</si>
  <si>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</si>
  <si>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</si>
  <si>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</si>
  <si>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</si>
  <si>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</si>
  <si>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</si>
  <si>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</si>
  <si>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</si>
  <si>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</si>
  <si>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</si>
  <si>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</si>
  <si>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</si>
  <si>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</si>
  <si>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</si>
  <si>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</si>
  <si>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</si>
  <si>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</si>
  <si>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</si>
  <si>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</si>
  <si>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</si>
  <si>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</si>
  <si>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</si>
  <si>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</si>
  <si>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</si>
  <si>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</si>
  <si>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</si>
  <si>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</si>
  <si>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</si>
  <si>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</si>
  <si>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</si>
  <si>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</si>
  <si>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</si>
  <si>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</si>
  <si>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</si>
  <si>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</si>
  <si>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</si>
  <si>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</si>
  <si>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</si>
  <si>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</si>
  <si>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</si>
  <si>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</si>
  <si>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</si>
  <si>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</si>
  <si>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</si>
  <si>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</si>
  <si>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</si>
  <si>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</si>
  <si>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</si>
  <si>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</si>
  <si>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</si>
  <si>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</si>
  <si>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</si>
  <si>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</si>
  <si>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</si>
  <si>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</si>
  <si>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</si>
  <si>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</si>
  <si>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</si>
  <si>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</si>
  <si>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</si>
  <si>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</si>
  <si>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</si>
  <si>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</si>
  <si>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</si>
  <si>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</si>
  <si>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</si>
  <si>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</si>
  <si>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</si>
  <si>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</si>
  <si>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</si>
  <si>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</si>
  <si>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</si>
  <si>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</si>
  <si>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</si>
  <si>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</si>
  <si>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</si>
  <si>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</si>
  <si>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</si>
  <si>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</si>
  <si>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</si>
  <si>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</si>
  <si>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</si>
  <si>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</si>
  <si>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</si>
  <si>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</si>
  <si>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</si>
  <si>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</si>
  <si>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</si>
  <si>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</si>
  <si>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</si>
  <si>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</si>
  <si>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</si>
  <si>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</si>
  <si>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</si>
  <si>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</si>
  <si>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</si>
  <si>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</si>
  <si>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</si>
  <si>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</si>
  <si>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</si>
  <si>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</si>
  <si>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</si>
  <si>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</si>
  <si>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</si>
  <si>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</si>
  <si>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</si>
  <si>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</si>
  <si>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</si>
  <si>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</si>
  <si>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</si>
  <si>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</si>
  <si>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</si>
  <si>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</si>
  <si>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</si>
  <si>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</si>
  <si>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</si>
  <si>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</si>
  <si>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</si>
  <si>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</si>
  <si>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</si>
  <si>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</si>
  <si>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</si>
  <si>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</si>
  <si>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</si>
  <si>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</si>
  <si>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</si>
  <si>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</si>
  <si>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</si>
  <si>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</si>
  <si>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</si>
  <si>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</si>
  <si>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</si>
  <si>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</si>
  <si>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</si>
  <si>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</si>
  <si>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</si>
  <si>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</si>
  <si>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</si>
  <si>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</si>
  <si>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</si>
  <si>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</si>
  <si>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</si>
  <si>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</si>
  <si>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</si>
  <si>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</si>
  <si>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</si>
  <si>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</si>
  <si>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</si>
  <si>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</si>
  <si>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</si>
  <si>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</si>
  <si>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</si>
  <si>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</si>
  <si>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</si>
  <si>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</si>
  <si>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</si>
  <si>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</si>
  <si>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</si>
  <si>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</si>
  <si>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</si>
  <si>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</si>
  <si>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</si>
  <si>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</si>
  <si>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</si>
  <si>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</si>
  <si>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</si>
  <si>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</si>
  <si>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</si>
  <si>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</si>
  <si>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</si>
  <si>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</si>
  <si>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</si>
  <si>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</si>
  <si>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</si>
  <si>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</si>
  <si>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</si>
  <si>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</si>
  <si>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</si>
  <si>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</si>
  <si>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</si>
  <si>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</si>
  <si>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</si>
  <si>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</si>
  <si>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</si>
  <si>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</si>
  <si>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</si>
  <si>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</si>
  <si>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</si>
  <si>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</si>
  <si>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</si>
  <si>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</si>
  <si>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</si>
  <si>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</si>
  <si>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</si>
  <si>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</si>
  <si>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</si>
  <si>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</si>
  <si>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</si>
  <si>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</si>
  <si>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</si>
  <si>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</si>
  <si>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</si>
  <si>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</si>
  <si>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</si>
  <si>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</si>
  <si>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</si>
  <si>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</si>
  <si>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</si>
  <si>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</si>
  <si>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</si>
  <si>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</si>
  <si>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</si>
  <si>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</si>
  <si>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</si>
  <si>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</si>
  <si>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</si>
  <si>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</si>
  <si>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</si>
  <si>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</si>
  <si>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</si>
  <si>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</si>
  <si>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</si>
  <si>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</si>
  <si>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</si>
  <si>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</si>
  <si>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</si>
  <si>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</si>
  <si>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</si>
  <si>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</si>
  <si>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</si>
  <si>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</si>
  <si>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</si>
  <si>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</si>
  <si>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</si>
  <si>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</si>
  <si>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</si>
  <si>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</si>
  <si>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</si>
  <si>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</si>
  <si>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</si>
  <si>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</si>
  <si>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</si>
  <si>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</si>
  <si>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</si>
  <si>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</si>
  <si>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</si>
  <si>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</si>
  <si>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</si>
  <si>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</si>
  <si>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</si>
  <si>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</si>
  <si>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</si>
  <si>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</si>
  <si>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</si>
  <si>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</si>
  <si>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</si>
  <si>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</si>
  <si>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</si>
  <si>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</si>
  <si>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</si>
  <si>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</si>
  <si>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</si>
  <si>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</si>
  <si>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</si>
  <si>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</si>
  <si>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</si>
  <si>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</si>
  <si>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</si>
  <si>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</si>
  <si>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</si>
  <si>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</si>
  <si>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</si>
  <si>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</si>
  <si>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</si>
  <si>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</si>
  <si>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</si>
  <si>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</si>
  <si>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</si>
  <si>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</si>
  <si>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</si>
  <si>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</si>
  <si>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</si>
  <si>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</si>
  <si>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</si>
  <si>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</si>
  <si>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</si>
  <si>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</si>
  <si>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</si>
  <si>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</si>
  <si>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</si>
  <si>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</si>
  <si>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</si>
  <si>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</si>
  <si>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</si>
  <si>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</si>
  <si>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</si>
  <si>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</si>
  <si>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</si>
  <si>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</si>
  <si>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</si>
  <si>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</si>
  <si>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</si>
  <si>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</si>
  <si>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</si>
  <si>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</si>
  <si>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</si>
  <si>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</si>
  <si>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</si>
  <si>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</si>
  <si>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</si>
  <si>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</si>
  <si>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</si>
  <si>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</si>
  <si>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</si>
  <si>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</si>
  <si>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</si>
  <si>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</si>
  <si>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</si>
  <si>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</si>
  <si>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</si>
  <si>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</si>
  <si>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</si>
  <si>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</si>
  <si>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</si>
  <si>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</si>
  <si>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</si>
  <si>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</si>
  <si>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</si>
  <si>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</si>
  <si>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</si>
  <si>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</si>
  <si>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</si>
  <si>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</si>
  <si>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</si>
  <si>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</si>
  <si>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</si>
  <si>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</si>
  <si>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</si>
  <si>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</si>
  <si>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</si>
  <si>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</si>
  <si>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</si>
  <si>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</si>
  <si>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</si>
  <si>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</si>
  <si>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</si>
  <si>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</si>
  <si>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</si>
  <si>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</si>
  <si>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</si>
  <si>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</si>
  <si>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</si>
  <si>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</si>
  <si>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</si>
  <si>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</si>
  <si>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</si>
  <si>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</si>
  <si>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</si>
  <si>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</si>
  <si>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</si>
  <si>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</si>
  <si>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</si>
  <si>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</si>
  <si>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</si>
  <si>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</si>
  <si>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</si>
  <si>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</si>
  <si>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</si>
  <si>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</si>
  <si>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</si>
  <si>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</si>
  <si>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</si>
  <si>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</si>
  <si>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</si>
  <si>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</si>
  <si>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</si>
  <si>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</si>
  <si>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</si>
  <si>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</si>
  <si>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</si>
  <si>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</si>
  <si>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</si>
  <si>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</si>
  <si>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</si>
  <si>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</si>
  <si>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</si>
  <si>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</si>
  <si>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</si>
  <si>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</si>
  <si>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</si>
  <si>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</si>
  <si>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</si>
  <si>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</si>
  <si>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</si>
  <si>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</si>
  <si>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</si>
  <si>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</si>
  <si>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</si>
  <si>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</si>
  <si>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</si>
  <si>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</si>
  <si>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</si>
  <si>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</si>
  <si>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</si>
  <si>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</si>
  <si>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</si>
  <si>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</si>
  <si>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</si>
  <si>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</si>
  <si>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</si>
  <si>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</si>
  <si>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</si>
  <si>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</si>
  <si>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</si>
  <si>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</si>
  <si>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</si>
  <si>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</si>
  <si>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</si>
  <si>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</si>
  <si>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</si>
  <si>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</si>
  <si>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</si>
  <si>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</si>
  <si>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</si>
  <si>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</si>
  <si>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</si>
  <si>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</si>
  <si>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</si>
  <si>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</si>
  <si>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</si>
  <si>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</si>
  <si>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</si>
  <si>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</si>
  <si>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</si>
  <si>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</si>
  <si>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</si>
  <si>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</si>
  <si>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</si>
  <si>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</si>
  <si>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</si>
  <si>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</si>
  <si>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</si>
  <si>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</si>
  <si>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</si>
  <si>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</si>
  <si>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</si>
  <si>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</si>
  <si>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</si>
  <si>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</si>
  <si>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</si>
  <si>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</si>
  <si>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</si>
  <si>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</si>
  <si>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</si>
  <si>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</si>
  <si>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</si>
  <si>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</si>
  <si>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</si>
  <si>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</si>
  <si>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</si>
  <si>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</si>
  <si>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</si>
  <si>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</si>
  <si>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</si>
  <si>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</si>
  <si>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</si>
  <si>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</si>
  <si>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</si>
  <si>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</si>
  <si>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</si>
  <si>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</si>
  <si>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</si>
  <si>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</si>
  <si>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</si>
  <si>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</si>
  <si>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</si>
  <si>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</si>
  <si>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</si>
  <si>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</si>
  <si>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</si>
  <si>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</si>
  <si>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</si>
  <si>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</si>
  <si>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</si>
  <si>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</si>
  <si>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</si>
  <si>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</si>
  <si>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</si>
  <si>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</si>
  <si>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</si>
  <si>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</si>
  <si>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</si>
  <si>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</si>
  <si>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</si>
  <si>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</si>
  <si>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</si>
  <si>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</si>
  <si>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</si>
  <si>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</si>
  <si>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</si>
  <si>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</si>
  <si>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</si>
  <si>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</si>
  <si>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</si>
  <si>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</si>
  <si>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</si>
  <si>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</si>
  <si>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</si>
  <si>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</si>
  <si>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</si>
  <si>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</si>
  <si>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</si>
  <si>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</si>
  <si>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</si>
  <si>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</si>
  <si>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</si>
  <si>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</si>
  <si>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</si>
  <si>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</si>
  <si>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</si>
  <si>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</si>
  <si>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</si>
  <si>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</si>
  <si>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</si>
  <si>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</si>
  <si>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</si>
  <si>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</si>
  <si>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</si>
  <si>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</si>
  <si>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</si>
  <si>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</si>
  <si>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</si>
  <si>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</si>
  <si>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</si>
  <si>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</si>
  <si>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</si>
  <si>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</si>
  <si>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</si>
  <si>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</si>
  <si>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</si>
  <si>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</si>
  <si>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</si>
  <si>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</si>
  <si>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</si>
  <si>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</si>
  <si>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</si>
  <si>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</si>
  <si>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</si>
  <si>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</si>
  <si>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</si>
  <si>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</si>
  <si>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</si>
  <si>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</si>
  <si>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</si>
  <si>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</si>
  <si>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</si>
  <si>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</si>
  <si>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</si>
  <si>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</si>
  <si>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</si>
  <si>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</si>
  <si>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</si>
  <si>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</si>
  <si>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</si>
  <si>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</si>
  <si>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</si>
  <si>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</si>
  <si>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</si>
  <si>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</si>
  <si>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</si>
  <si>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</si>
  <si>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</si>
  <si>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</si>
  <si>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</si>
  <si>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</si>
  <si>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</si>
  <si>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</si>
  <si>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</si>
  <si>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</si>
  <si>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</si>
  <si>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</si>
  <si>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</si>
  <si>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</si>
  <si>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</si>
  <si>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</si>
  <si>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</si>
  <si>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</si>
  <si>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</si>
  <si>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</si>
  <si>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</si>
  <si>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</si>
  <si>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</si>
  <si>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</si>
  <si>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</si>
  <si>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</si>
  <si>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</si>
  <si>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</si>
  <si>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</si>
  <si>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</si>
  <si>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</si>
  <si>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</si>
  <si>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</si>
  <si>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</si>
  <si>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</si>
  <si>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</si>
  <si>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</si>
  <si>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</si>
  <si>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</si>
  <si>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</si>
  <si>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</si>
  <si>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</si>
  <si>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</si>
  <si>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</si>
  <si>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</si>
  <si>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</si>
  <si>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</si>
  <si>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</si>
  <si>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</si>
  <si>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</si>
  <si>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</si>
  <si>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</si>
  <si>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</si>
  <si>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</si>
  <si>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</si>
  <si>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</si>
  <si>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</si>
  <si>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</si>
  <si>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</si>
  <si>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</si>
  <si>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</si>
  <si>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</si>
  <si>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</si>
  <si>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</si>
  <si>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</si>
  <si>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</si>
  <si>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</si>
  <si>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</si>
  <si>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</si>
  <si>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</si>
  <si>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</si>
  <si>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</si>
  <si>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</si>
  <si>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</si>
  <si>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</si>
  <si>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</si>
  <si>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</si>
  <si>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</si>
  <si>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</si>
  <si>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</si>
  <si>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</si>
  <si>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</si>
  <si>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</si>
  <si>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</si>
  <si>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</si>
  <si>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</si>
  <si>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</si>
  <si>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</si>
  <si>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</si>
  <si>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</si>
  <si>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</si>
  <si>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</si>
  <si>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</si>
  <si>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</si>
  <si>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</si>
  <si>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</si>
  <si>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</si>
  <si>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</si>
  <si>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</si>
  <si>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</si>
  <si>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</si>
  <si>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</si>
  <si>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</si>
  <si>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</si>
  <si>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</si>
  <si>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</si>
  <si>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</si>
  <si>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</si>
  <si>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</si>
  <si>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</si>
  <si>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</si>
  <si>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</si>
  <si>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</si>
  <si>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</si>
  <si>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</si>
  <si>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</si>
  <si>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</si>
  <si>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</si>
  <si>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</si>
  <si>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</si>
  <si>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</si>
  <si>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</si>
  <si>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</si>
  <si>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</si>
  <si>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</si>
  <si>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</si>
  <si>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</si>
  <si>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</si>
  <si>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</si>
  <si>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</si>
  <si>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</si>
  <si>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</si>
  <si>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</si>
  <si>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</si>
  <si>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</si>
  <si>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</si>
  <si>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</si>
  <si>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</si>
  <si>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</si>
  <si>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</si>
  <si>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</si>
  <si>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</si>
  <si>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</si>
  <si>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</si>
  <si>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</si>
  <si>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</si>
  <si>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</si>
  <si>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</si>
  <si>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</si>
  <si>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</si>
  <si>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</si>
  <si>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</si>
  <si>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</si>
  <si>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</si>
  <si>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</si>
  <si>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</si>
  <si>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</si>
  <si>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</si>
  <si>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</si>
  <si>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</si>
  <si>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</si>
  <si>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</si>
  <si>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</si>
  <si>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</si>
  <si>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</si>
  <si>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</si>
  <si>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</si>
  <si>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</si>
  <si>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</si>
  <si>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</si>
  <si>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</si>
  <si>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</si>
  <si>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</si>
  <si>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</si>
  <si>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</si>
  <si>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</si>
  <si>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</si>
  <si>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</si>
  <si>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</si>
  <si>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</si>
  <si>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</si>
  <si>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</si>
  <si>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</si>
  <si>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</si>
  <si>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</si>
  <si>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</si>
  <si>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</si>
  <si>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</si>
  <si>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</si>
  <si>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</si>
  <si>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</si>
  <si>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</si>
  <si>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</si>
  <si>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</si>
  <si>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</si>
  <si>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</si>
  <si>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</si>
  <si>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</si>
  <si>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</si>
  <si>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</si>
  <si>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</si>
  <si>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</si>
  <si>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</si>
  <si>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</si>
  <si>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</si>
  <si>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</si>
  <si>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</si>
  <si>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</si>
  <si>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</si>
  <si>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</si>
  <si>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</si>
  <si>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</si>
  <si>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</si>
  <si>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</si>
  <si>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</si>
  <si>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</si>
  <si>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</si>
  <si>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</si>
  <si>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</si>
  <si>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</si>
  <si>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</si>
  <si>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</si>
  <si>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</si>
  <si>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</si>
  <si>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</si>
  <si>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</si>
  <si>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</si>
  <si>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</si>
  <si>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</si>
  <si>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</si>
  <si>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</si>
  <si>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</si>
  <si>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</si>
  <si>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</si>
  <si>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</si>
  <si>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</si>
  <si>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</si>
  <si>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</si>
  <si>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</si>
  <si>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</si>
  <si>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</si>
  <si>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</si>
  <si>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</si>
  <si>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</si>
  <si>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</si>
  <si>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</si>
  <si>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</si>
  <si>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</si>
  <si>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</si>
  <si>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</si>
  <si>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</si>
  <si>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</si>
  <si>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</si>
  <si>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</si>
  <si>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</si>
  <si>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</si>
  <si>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</si>
  <si>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</si>
  <si>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</si>
  <si>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</si>
  <si>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</si>
  <si>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</si>
  <si>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</si>
  <si>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</si>
  <si>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</si>
  <si>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</si>
  <si>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</si>
  <si>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</si>
  <si>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</si>
  <si>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</si>
  <si>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</si>
  <si>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</si>
  <si>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</si>
  <si>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</si>
  <si>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</si>
  <si>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</si>
  <si>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</si>
  <si>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</si>
  <si>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</si>
  <si>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</si>
  <si>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</si>
  <si>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</si>
  <si>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</si>
  <si>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</si>
  <si>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</si>
  <si>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</si>
  <si>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</si>
  <si>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</si>
  <si>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</si>
  <si>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</si>
  <si>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</si>
  <si>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</si>
  <si>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</si>
  <si>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</si>
  <si>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</si>
  <si>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</si>
  <si>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</si>
  <si>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</si>
  <si>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</si>
  <si>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</si>
  <si>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</si>
  <si>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</si>
  <si>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</si>
  <si>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</si>
  <si>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</si>
  <si>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</si>
  <si>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</si>
  <si>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</si>
  <si>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</si>
  <si>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</si>
  <si>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</si>
  <si>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</si>
  <si>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</si>
  <si>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</si>
  <si>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</si>
  <si>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</si>
  <si>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</si>
  <si>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</si>
  <si>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</si>
  <si>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</si>
  <si>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</si>
  <si>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</si>
  <si>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</si>
  <si>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</si>
  <si>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</si>
  <si>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</si>
  <si>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</si>
  <si>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</si>
  <si>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</si>
  <si>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</si>
  <si>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</si>
  <si>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</si>
  <si>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</si>
  <si>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</si>
  <si>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</si>
  <si>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</si>
  <si>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</si>
  <si>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</si>
  <si>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</si>
  <si>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</si>
  <si>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</si>
  <si>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</si>
  <si>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</si>
  <si>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</si>
  <si>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</si>
  <si>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</si>
  <si>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</si>
  <si>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</si>
  <si>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</si>
  <si>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</si>
  <si>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</si>
  <si>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</si>
  <si>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</si>
  <si>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</si>
  <si>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</si>
  <si>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</si>
  <si>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</si>
  <si>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</si>
  <si>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</si>
  <si>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</si>
  <si>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</si>
  <si>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</si>
  <si>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</si>
  <si>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</si>
  <si>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</si>
  <si>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</si>
  <si>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</si>
  <si>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</si>
  <si>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</si>
  <si>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</si>
  <si>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</si>
  <si>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</si>
  <si>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</si>
  <si>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</si>
  <si>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</si>
  <si>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</si>
  <si>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</si>
  <si>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</si>
  <si>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</si>
  <si>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</si>
  <si>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</si>
  <si>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</si>
  <si>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</si>
  <si>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</si>
  <si>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</si>
  <si>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</si>
  <si>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</si>
  <si>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</si>
  <si>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</si>
  <si>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</si>
  <si>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</si>
  <si>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</si>
  <si>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</si>
  <si>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</si>
  <si>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</si>
  <si>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</si>
  <si>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</si>
  <si>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</si>
  <si>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</si>
  <si>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</si>
  <si>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</si>
  <si>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</si>
  <si>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</si>
  <si>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</si>
  <si>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</si>
  <si>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</si>
  <si>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</si>
  <si>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</si>
  <si>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</si>
  <si>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</si>
  <si>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</si>
  <si>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</si>
  <si>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</si>
  <si>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</si>
  <si>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</si>
  <si>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</si>
  <si>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</si>
  <si>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</si>
  <si>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</si>
  <si>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</si>
  <si>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</si>
  <si>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</si>
  <si>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</si>
  <si>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</si>
  <si>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</si>
  <si>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</si>
  <si>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</si>
  <si>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</si>
  <si>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</si>
  <si>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</si>
  <si>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</si>
  <si>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</si>
  <si>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</si>
  <si>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</si>
  <si>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</si>
  <si>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</si>
  <si>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</si>
  <si>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</si>
  <si>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</si>
  <si>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</si>
  <si>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</si>
  <si>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</si>
  <si>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</si>
  <si>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</si>
  <si>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</si>
  <si>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</si>
  <si>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</si>
  <si>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</si>
  <si>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</si>
  <si>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</si>
  <si>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</si>
  <si>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</si>
  <si>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</si>
  <si>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</si>
  <si>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</si>
  <si>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</si>
  <si>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</si>
  <si>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</si>
  <si>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</si>
  <si>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</si>
  <si>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</si>
  <si>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</si>
  <si>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</si>
  <si>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</si>
  <si>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</si>
  <si>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</si>
  <si>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</si>
  <si>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</si>
  <si>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</si>
  <si>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</si>
  <si>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</si>
  <si>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</si>
  <si>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</si>
  <si>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</si>
  <si>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</si>
  <si>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</si>
  <si>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</si>
  <si>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</si>
  <si>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</si>
  <si>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</si>
  <si>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</si>
  <si>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</si>
  <si>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</si>
  <si>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</si>
  <si>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</si>
  <si>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</si>
  <si>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</si>
  <si>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</si>
  <si>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</si>
  <si>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</si>
  <si>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</si>
  <si>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</si>
  <si>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</si>
  <si>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</si>
  <si>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</si>
  <si>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</si>
  <si>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</si>
  <si>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</si>
  <si>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</si>
  <si>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</si>
  <si>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</si>
  <si>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</si>
  <si>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</si>
  <si>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</si>
  <si>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</si>
  <si>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</si>
  <si>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</si>
  <si>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</si>
  <si>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</si>
  <si>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</si>
  <si>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</si>
  <si>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</si>
  <si>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</si>
  <si>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</si>
  <si>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</si>
  <si>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</si>
  <si>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</si>
  <si>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</si>
  <si>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</si>
  <si>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</si>
  <si>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</si>
  <si>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</si>
  <si>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</si>
  <si>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</si>
  <si>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</si>
  <si>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</si>
  <si>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</si>
  <si>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</si>
  <si>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</si>
  <si>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</si>
  <si>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</si>
  <si>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</si>
  <si>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</si>
  <si>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</si>
  <si>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</si>
  <si>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</si>
  <si>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</si>
  <si>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</si>
  <si>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</si>
  <si>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</si>
  <si>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</si>
  <si>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</si>
  <si>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</si>
  <si>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</si>
  <si>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</si>
  <si>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</si>
  <si>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</si>
  <si>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</si>
  <si>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</si>
  <si>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</si>
  <si>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</si>
  <si>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</si>
  <si>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</si>
  <si>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</si>
  <si>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</si>
  <si>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</si>
  <si>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</si>
  <si>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</si>
  <si>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</si>
  <si>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</si>
  <si>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</si>
  <si>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</si>
  <si>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</si>
  <si>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</si>
  <si>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</si>
  <si>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</si>
  <si>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</si>
  <si>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</si>
  <si>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</si>
  <si>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</si>
  <si>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</si>
  <si>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</si>
  <si>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</si>
  <si>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</si>
  <si>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</si>
  <si>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</si>
  <si>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</si>
  <si>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</si>
  <si>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</si>
  <si>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</si>
  <si>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</si>
  <si>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</si>
  <si>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</si>
  <si>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</si>
  <si>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</si>
  <si>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</si>
  <si>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</si>
  <si>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</si>
  <si>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</si>
  <si>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</si>
  <si>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</si>
  <si>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</si>
  <si>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</si>
  <si>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</si>
  <si>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</si>
  <si>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</si>
  <si>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</si>
  <si>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</si>
  <si>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</si>
  <si>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</si>
  <si>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</si>
  <si>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</si>
  <si>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</si>
  <si>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</si>
  <si>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</si>
  <si>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</si>
  <si>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</si>
  <si>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</si>
  <si>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</si>
  <si>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</si>
  <si>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</si>
  <si>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</si>
  <si>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</si>
  <si>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</si>
  <si>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</si>
  <si>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</si>
  <si>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</si>
  <si>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</si>
  <si>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</si>
  <si>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</si>
  <si>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</si>
  <si>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</si>
  <si>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</si>
  <si>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</si>
  <si>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</si>
  <si>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</si>
  <si>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</si>
  <si>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</si>
  <si>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</si>
  <si>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</si>
  <si>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</si>
  <si>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</si>
  <si>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</si>
  <si>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</si>
  <si>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</si>
  <si>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</si>
  <si>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</si>
  <si>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</si>
  <si>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</si>
  <si>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</si>
  <si>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</si>
  <si>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</si>
  <si>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</si>
  <si>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</si>
  <si>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</si>
  <si>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</si>
  <si>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</si>
  <si>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</si>
  <si>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</si>
  <si>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</si>
  <si>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</si>
  <si>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</si>
  <si>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</si>
  <si>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</si>
  <si>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</si>
  <si>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</si>
  <si>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</si>
  <si>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</si>
  <si>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</si>
  <si>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</si>
  <si>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</si>
  <si>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</si>
  <si>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</si>
  <si>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</si>
  <si>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</si>
  <si>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</si>
  <si>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</si>
  <si>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</si>
  <si>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</si>
  <si>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</si>
  <si>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</si>
  <si>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</si>
  <si>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</si>
  <si>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</si>
  <si>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</si>
  <si>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</si>
  <si>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</si>
  <si>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</si>
  <si>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</si>
  <si>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</si>
  <si>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</si>
  <si>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</si>
  <si>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</si>
  <si>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</si>
  <si>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</si>
  <si>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</si>
  <si>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</si>
  <si>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</si>
  <si>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</si>
  <si>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</si>
  <si>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</si>
  <si>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</si>
  <si>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</si>
  <si>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</si>
  <si>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</si>
  <si>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</si>
  <si>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</si>
  <si>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</si>
  <si>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</si>
  <si>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</si>
  <si>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</si>
  <si>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</si>
  <si>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</si>
  <si>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</si>
  <si>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</si>
  <si>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</si>
  <si>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</si>
  <si>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</si>
  <si>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</si>
  <si>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</si>
  <si>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</si>
  <si>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</si>
  <si>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</si>
  <si>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</si>
  <si>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</si>
  <si>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</si>
  <si>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</si>
  <si>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</si>
  <si>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</si>
  <si>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</si>
  <si>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</si>
  <si>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</si>
  <si>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</si>
  <si>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</si>
  <si>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</si>
  <si>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</si>
  <si>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</si>
  <si>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</si>
  <si>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</si>
  <si>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</si>
  <si>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</si>
  <si>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</si>
  <si>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</si>
  <si>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</si>
  <si>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</si>
  <si>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</si>
  <si>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</si>
  <si>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</si>
  <si>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</si>
  <si>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</si>
  <si>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</si>
  <si>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</si>
  <si>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</si>
  <si>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</si>
  <si>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</si>
  <si>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</si>
  <si>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</si>
  <si>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</si>
  <si>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</si>
  <si>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</si>
  <si>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</si>
  <si>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</si>
  <si>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</si>
  <si>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</si>
  <si>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</si>
  <si>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</si>
  <si>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</si>
  <si>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</si>
  <si>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</si>
  <si>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</si>
  <si>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</si>
  <si>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</si>
  <si>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</si>
  <si>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</si>
  <si>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</si>
  <si>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</si>
  <si>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</si>
  <si>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</si>
  <si>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</si>
  <si>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</si>
  <si>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</si>
  <si>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</si>
  <si>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</si>
  <si>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</si>
  <si>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</si>
  <si>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</si>
  <si>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</si>
  <si>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</si>
  <si>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</si>
  <si>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</si>
  <si>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</si>
  <si>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</si>
  <si>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</si>
  <si>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</si>
  <si>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</si>
  <si>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</si>
  <si>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</si>
  <si>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</si>
  <si>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</si>
  <si>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</si>
  <si>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</si>
  <si>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</si>
  <si>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</si>
  <si>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</si>
  <si>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</si>
  <si>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</si>
  <si>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</si>
  <si>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</si>
  <si>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</si>
  <si>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</si>
  <si>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</si>
  <si>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</si>
  <si>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</si>
  <si>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</si>
  <si>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</si>
  <si>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</si>
  <si>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</si>
  <si>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</si>
  <si>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</si>
  <si>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</si>
  <si>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</si>
  <si>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</si>
  <si>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</si>
  <si>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</si>
  <si>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</si>
  <si>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</si>
  <si>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</si>
  <si>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</si>
  <si>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</si>
  <si>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</si>
  <si>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</si>
  <si>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</si>
  <si>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</si>
  <si>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</si>
  <si>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</si>
  <si>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</si>
  <si>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</si>
  <si>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</si>
  <si>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</si>
  <si>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</si>
  <si>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</si>
  <si>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</si>
  <si>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</si>
  <si>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</si>
  <si>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</si>
  <si>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</si>
  <si>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</si>
  <si>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</si>
  <si>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</si>
  <si>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</si>
  <si>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</si>
  <si>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</si>
  <si>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</si>
  <si>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</si>
  <si>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</si>
  <si>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</si>
  <si>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</si>
  <si>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</si>
  <si>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</si>
  <si>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</si>
  <si>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</si>
  <si>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</si>
  <si>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</si>
  <si>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</si>
  <si>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</si>
  <si>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</si>
  <si>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</si>
  <si>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</si>
  <si>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</si>
  <si>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</si>
  <si>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</si>
  <si>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</si>
  <si>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</si>
  <si>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</si>
  <si>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</si>
  <si>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</si>
  <si>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</si>
  <si>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</si>
  <si>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</si>
  <si>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</si>
  <si>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</si>
  <si>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</si>
  <si>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</si>
  <si>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</si>
  <si>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</si>
  <si>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</si>
  <si>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</si>
  <si>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</si>
  <si>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</si>
  <si>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</si>
  <si>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</si>
  <si>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</si>
  <si>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</si>
  <si>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</si>
  <si>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</si>
  <si>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</si>
  <si>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</si>
  <si>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</si>
  <si>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</si>
  <si>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</si>
  <si>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</si>
  <si>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</si>
  <si>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</si>
  <si>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</si>
  <si>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</si>
  <si>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</si>
  <si>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</si>
  <si>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</si>
  <si>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</si>
  <si>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</si>
  <si>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</si>
  <si>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</si>
  <si>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</si>
  <si>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</si>
  <si>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</si>
  <si>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</si>
  <si>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</si>
  <si>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</si>
  <si>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</si>
  <si>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</si>
  <si>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</si>
  <si>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</si>
  <si>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</si>
  <si>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</si>
  <si>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</si>
  <si>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</si>
  <si>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</si>
  <si>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</si>
  <si>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</si>
  <si>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</si>
  <si>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</si>
  <si>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</si>
  <si>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</si>
  <si>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</si>
  <si>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</si>
  <si>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</si>
  <si>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</si>
  <si>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</si>
  <si>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</si>
  <si>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</si>
  <si>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</si>
  <si>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</si>
  <si>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</si>
  <si>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</si>
  <si>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</si>
  <si>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</si>
  <si>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</si>
  <si>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</si>
  <si>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</si>
  <si>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</si>
  <si>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</si>
  <si>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</si>
  <si>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</si>
  <si>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</si>
  <si>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</si>
  <si>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</si>
  <si>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</si>
  <si>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</si>
  <si>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</si>
  <si>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</si>
  <si>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</si>
  <si>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</si>
  <si>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</si>
  <si>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</si>
  <si>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</si>
  <si>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</si>
  <si>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</si>
  <si>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</si>
  <si>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</si>
  <si>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</si>
  <si>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</si>
  <si>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</si>
  <si>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</si>
  <si>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</si>
  <si>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</si>
  <si>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</si>
  <si>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</si>
  <si>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</si>
  <si>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</si>
  <si>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</si>
  <si>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</si>
  <si>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</si>
  <si>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</si>
  <si>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</si>
  <si>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</si>
  <si>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</si>
  <si>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</si>
  <si>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</si>
  <si>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</si>
  <si>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</si>
  <si>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</si>
  <si>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</si>
  <si>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</si>
  <si>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</si>
  <si>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</si>
  <si>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</si>
  <si>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</si>
  <si>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</si>
  <si>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</si>
  <si>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</si>
  <si>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</si>
  <si>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</si>
  <si>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</si>
  <si>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</si>
  <si>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</si>
  <si>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</si>
  <si>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</si>
  <si>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</si>
  <si>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</si>
  <si>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</si>
  <si>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</si>
  <si>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</si>
  <si>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</si>
  <si>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</si>
  <si>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</si>
  <si>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</si>
  <si>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</si>
  <si>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</si>
  <si>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</si>
  <si>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</si>
  <si>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</si>
  <si>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</si>
  <si>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</si>
  <si>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</si>
  <si>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</si>
  <si>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</si>
  <si>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</si>
  <si>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</si>
  <si>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</si>
  <si>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</si>
  <si>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</si>
  <si>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</si>
  <si>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</si>
  <si>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</si>
  <si>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</si>
  <si>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</si>
  <si>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</si>
  <si>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</si>
  <si>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</si>
  <si>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</si>
  <si>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</si>
  <si>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</si>
  <si>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</si>
  <si>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</si>
  <si>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</si>
  <si>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</si>
  <si>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</si>
  <si>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</si>
  <si>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</si>
  <si>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</si>
  <si>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</si>
  <si>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</si>
  <si>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</si>
  <si>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</si>
  <si>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</si>
  <si>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</si>
  <si>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</si>
  <si>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</si>
  <si>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</si>
  <si>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</si>
  <si>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</si>
  <si>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</si>
  <si>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</si>
  <si>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</si>
  <si>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</si>
  <si>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</si>
  <si>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</si>
  <si>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</si>
  <si>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</si>
  <si>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</si>
  <si>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</si>
  <si>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</si>
  <si>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</si>
  <si>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</si>
  <si>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</si>
  <si>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</si>
  <si>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</si>
  <si>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</si>
  <si>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</si>
  <si>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</si>
  <si>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</si>
  <si>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</si>
  <si>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</si>
  <si>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</si>
  <si>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</si>
  <si>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</si>
  <si>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</si>
  <si>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</si>
  <si>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</si>
  <si>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</si>
  <si>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</si>
  <si>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</si>
  <si>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</si>
  <si>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</si>
  <si>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</si>
  <si>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</si>
  <si>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</si>
  <si>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</si>
  <si>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</si>
  <si>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</si>
  <si>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</si>
  <si>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</si>
  <si>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</si>
  <si>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</si>
  <si>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</si>
  <si>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</si>
  <si>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</si>
  <si>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</si>
  <si>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</si>
  <si>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</si>
  <si>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</si>
  <si>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</si>
  <si>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</si>
  <si>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</si>
  <si>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</si>
  <si>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</si>
  <si>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</si>
  <si>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</si>
  <si>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</si>
  <si>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</si>
  <si>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</si>
  <si>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</si>
  <si>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</si>
  <si>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</si>
  <si>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</si>
  <si>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</si>
  <si>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</si>
  <si>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</si>
  <si>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</si>
  <si>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</si>
  <si>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</si>
  <si>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</si>
  <si>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</si>
  <si>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</si>
  <si>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</si>
  <si>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</si>
  <si>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</si>
  <si>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</si>
  <si>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</si>
  <si>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</si>
  <si>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</si>
  <si>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</si>
  <si>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</si>
  <si>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</si>
  <si>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</si>
  <si>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</si>
  <si>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</si>
  <si>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</si>
  <si>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</si>
  <si>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</si>
  <si>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</si>
  <si>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</si>
  <si>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</si>
  <si>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</si>
  <si>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</si>
  <si>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</si>
  <si>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</si>
  <si>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</si>
  <si>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</si>
  <si>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</si>
  <si>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</si>
  <si>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</si>
  <si>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</si>
  <si>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</si>
  <si>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</si>
  <si>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</si>
  <si>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</si>
  <si>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</si>
  <si>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</si>
  <si>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</si>
  <si>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</si>
  <si>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</si>
  <si>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</si>
  <si>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</si>
  <si>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</si>
  <si>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</si>
  <si>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</si>
  <si>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</si>
  <si>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</si>
  <si>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</si>
  <si>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</si>
  <si>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</si>
  <si>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</si>
  <si>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</si>
  <si>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</si>
  <si>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</si>
  <si>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</si>
  <si>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</si>
  <si>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</si>
  <si>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</si>
  <si>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</si>
  <si>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</si>
  <si>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</si>
  <si>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</si>
  <si>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</si>
  <si>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</si>
  <si>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</si>
  <si>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</si>
  <si>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</si>
  <si>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</si>
  <si>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</si>
  <si>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</si>
  <si>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</si>
  <si>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</si>
  <si>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</si>
  <si>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</si>
  <si>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</si>
  <si>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</si>
  <si>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</si>
  <si>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</si>
  <si>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</si>
  <si>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</si>
  <si>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</si>
  <si>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</si>
  <si>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</si>
  <si>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</si>
  <si>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</si>
  <si>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</si>
  <si>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</si>
  <si>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</si>
  <si>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</si>
  <si>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</si>
  <si>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</si>
  <si>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</si>
  <si>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</si>
  <si>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</si>
  <si>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</si>
  <si>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</si>
  <si>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</si>
  <si>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</si>
  <si>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</si>
  <si>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</si>
  <si>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</si>
  <si>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</si>
  <si>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</si>
  <si>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</si>
  <si>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</si>
  <si>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</si>
  <si>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</si>
  <si>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</si>
  <si>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</si>
  <si>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</si>
  <si>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</si>
  <si>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</si>
  <si>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</si>
  <si>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</si>
  <si>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</si>
  <si>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</si>
  <si>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</si>
  <si>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</si>
  <si>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</si>
  <si>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</si>
  <si>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</si>
  <si>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</si>
  <si>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</si>
  <si>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</si>
  <si>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</si>
  <si>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</si>
  <si>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</si>
  <si>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</si>
  <si>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</si>
  <si>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</si>
  <si>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</si>
  <si>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</si>
  <si>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</si>
  <si>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</si>
  <si>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</si>
  <si>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</si>
  <si>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</si>
  <si>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</si>
  <si>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</si>
  <si>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</si>
  <si>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</si>
  <si>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</si>
  <si>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</si>
  <si>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</si>
  <si>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</si>
  <si>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</si>
  <si>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</si>
  <si>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</si>
  <si>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</si>
  <si>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</si>
  <si>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</si>
  <si>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</si>
  <si>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</si>
  <si>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</si>
  <si>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</si>
  <si>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</si>
  <si>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</si>
  <si>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</si>
  <si>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</si>
  <si>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</si>
  <si>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</si>
  <si>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</si>
  <si>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</si>
  <si>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</si>
  <si>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</si>
  <si>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</si>
  <si>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</si>
  <si>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</si>
  <si>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</si>
  <si>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</si>
  <si>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</si>
  <si>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</si>
  <si>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</si>
  <si>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</si>
  <si>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</si>
  <si>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</si>
  <si>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</si>
  <si>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</si>
  <si>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</si>
  <si>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</si>
  <si>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</si>
  <si>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</si>
  <si>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</si>
  <si>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</si>
  <si>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</si>
  <si>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</si>
  <si>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</si>
  <si>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</si>
  <si>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</si>
  <si>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</si>
  <si>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</si>
  <si>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</si>
  <si>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</si>
  <si>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</si>
  <si>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</si>
  <si>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</si>
  <si>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</si>
  <si>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</si>
  <si>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</si>
  <si>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</si>
  <si>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</si>
  <si>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</si>
  <si>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</si>
  <si>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</si>
  <si>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</si>
  <si>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</si>
  <si>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</si>
  <si>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</si>
  <si>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</si>
  <si>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</si>
  <si>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</si>
  <si>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</si>
  <si>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</si>
  <si>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</si>
  <si>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</si>
  <si>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</si>
  <si>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</si>
  <si>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</si>
  <si>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</si>
  <si>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</si>
  <si>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</si>
  <si>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</si>
  <si>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</si>
  <si>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</si>
  <si>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</si>
  <si>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</si>
  <si>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</si>
  <si>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</si>
  <si>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</si>
  <si>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</si>
  <si>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</si>
  <si>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</si>
  <si>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</si>
  <si>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</si>
  <si>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</si>
  <si>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</si>
  <si>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</si>
  <si>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</si>
  <si>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</si>
  <si>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</si>
  <si>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</si>
  <si>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</si>
  <si>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</si>
  <si>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</si>
  <si>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</si>
  <si>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</si>
  <si>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</si>
  <si>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</si>
  <si>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</si>
  <si>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</si>
  <si>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</si>
  <si>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</si>
  <si>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</si>
  <si>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</si>
  <si>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</si>
  <si>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</si>
  <si>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</si>
  <si>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</si>
  <si>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</si>
  <si>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</si>
  <si>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</si>
  <si>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</si>
  <si>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</si>
  <si>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</si>
  <si>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</si>
  <si>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</si>
  <si>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</si>
  <si>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</si>
  <si>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</si>
  <si>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</si>
  <si>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</si>
  <si>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</si>
  <si>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</si>
  <si>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</si>
  <si>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</si>
  <si>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</si>
  <si>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</si>
  <si>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</si>
  <si>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</si>
  <si>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</si>
  <si>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</si>
  <si>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</si>
  <si>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</si>
  <si>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</si>
  <si>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</si>
  <si>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</si>
  <si>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</si>
  <si>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</si>
  <si>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</si>
  <si>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</si>
  <si>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</si>
  <si>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</si>
  <si>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</si>
  <si>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</si>
  <si>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</si>
  <si>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</si>
  <si>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</si>
  <si>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</si>
  <si>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</si>
  <si>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</si>
  <si>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</si>
  <si>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</si>
  <si>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</si>
  <si>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</si>
  <si>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</si>
  <si>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</si>
  <si>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</si>
  <si>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</si>
  <si>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</si>
  <si>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</si>
  <si>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</si>
  <si>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</si>
  <si>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</si>
  <si>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</si>
  <si>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</si>
  <si>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</si>
  <si>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</si>
  <si>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</si>
  <si>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</si>
  <si>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</si>
  <si>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</si>
  <si>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</si>
  <si>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</si>
  <si>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</si>
  <si>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</si>
  <si>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</si>
  <si>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</si>
  <si>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</si>
  <si>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</si>
  <si>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</si>
  <si>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</si>
  <si>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</si>
  <si>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</si>
  <si>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</si>
  <si>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</si>
  <si>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</si>
  <si>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</si>
  <si>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</si>
  <si>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</si>
  <si>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</si>
  <si>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</si>
  <si>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</si>
  <si>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</si>
  <si>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</si>
  <si>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</si>
  <si>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</si>
  <si>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</si>
  <si>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</si>
  <si>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</si>
  <si>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</si>
  <si>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</si>
  <si>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</si>
  <si>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</si>
  <si>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</si>
  <si>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</si>
  <si>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</si>
  <si>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</si>
  <si>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</si>
  <si>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</si>
  <si>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</si>
  <si>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</si>
  <si>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</si>
  <si>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</si>
  <si>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</si>
  <si>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</si>
  <si>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</si>
  <si>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</si>
  <si>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</si>
  <si>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</si>
  <si>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</si>
  <si>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</si>
  <si>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</si>
  <si>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</si>
  <si>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</si>
  <si>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</si>
  <si>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</si>
  <si>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</si>
  <si>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</si>
  <si>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</si>
  <si>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</si>
  <si>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</si>
  <si>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</si>
  <si>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</si>
  <si>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</si>
  <si>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</si>
  <si>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</si>
  <si>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</si>
  <si>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</si>
  <si>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</si>
  <si>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</si>
  <si>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</si>
  <si>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</si>
  <si>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</si>
  <si>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</si>
  <si>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</si>
  <si>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</si>
  <si>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</si>
  <si>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</si>
  <si>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</si>
  <si>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</si>
  <si>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</si>
  <si>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</si>
  <si>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</si>
  <si>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</si>
  <si>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</si>
  <si>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</si>
  <si>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</si>
  <si>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</si>
  <si>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</si>
  <si>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</si>
  <si>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</si>
  <si>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</si>
  <si>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</si>
  <si>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</si>
  <si>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</si>
  <si>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</si>
  <si>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</si>
  <si>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</si>
  <si>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</si>
  <si>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</si>
  <si>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</si>
  <si>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</si>
  <si>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</si>
  <si>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</si>
  <si>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</si>
  <si>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</si>
  <si>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</si>
  <si>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</si>
  <si>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</si>
  <si>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</si>
  <si>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</si>
  <si>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</si>
  <si>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</si>
  <si>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</si>
  <si>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</si>
  <si>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</si>
  <si>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</si>
  <si>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</si>
  <si>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</si>
  <si>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</si>
  <si>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</si>
  <si>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</si>
  <si>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</si>
  <si>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</si>
  <si>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</si>
  <si>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</si>
  <si>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</si>
  <si>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</si>
  <si>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</si>
  <si>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</si>
  <si>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</si>
  <si>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</si>
  <si>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</si>
  <si>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</si>
  <si>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</si>
  <si>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</si>
  <si>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</si>
  <si>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</si>
  <si>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</si>
  <si>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</si>
  <si>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</si>
  <si>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</si>
  <si>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</si>
  <si>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</si>
  <si>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</si>
  <si>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</si>
  <si>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</si>
  <si>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</si>
  <si>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</si>
  <si>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</si>
  <si>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</si>
  <si>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</si>
  <si>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</si>
  <si>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</si>
  <si>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</si>
  <si>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</si>
  <si>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</si>
  <si>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</si>
  <si>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</si>
  <si>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</si>
  <si>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</si>
  <si>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</si>
  <si>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</si>
  <si>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</si>
  <si>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</si>
  <si>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</si>
  <si>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</si>
  <si>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</si>
  <si>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</si>
  <si>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</si>
  <si>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</si>
  <si>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</si>
  <si>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</si>
  <si>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</si>
  <si>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</si>
  <si>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</si>
  <si>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</si>
  <si>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</si>
  <si>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</si>
  <si>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</si>
  <si>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</si>
  <si>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</si>
  <si>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</si>
  <si>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</si>
  <si>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</si>
  <si>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</si>
  <si>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</si>
  <si>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</si>
  <si>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</si>
  <si>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</si>
  <si>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</si>
  <si>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</si>
  <si>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</si>
  <si>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</si>
  <si>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</si>
  <si>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</si>
  <si>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</si>
  <si>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</si>
  <si>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</si>
  <si>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</si>
  <si>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</si>
  <si>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</si>
  <si>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</si>
  <si>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</si>
  <si>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</si>
  <si>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</si>
  <si>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</si>
  <si>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</si>
  <si>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</si>
  <si>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</si>
  <si>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</si>
  <si>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</si>
  <si>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</si>
  <si>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</si>
  <si>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</si>
  <si>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</si>
  <si>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</si>
  <si>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</si>
  <si>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</si>
  <si>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</si>
  <si>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</si>
  <si>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</si>
  <si>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</si>
  <si>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</si>
  <si>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</si>
  <si>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</si>
  <si>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</si>
  <si>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</si>
  <si>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</si>
  <si>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</si>
  <si>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</si>
  <si>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</si>
  <si>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</si>
  <si>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</si>
  <si>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</si>
  <si>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</si>
  <si>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</si>
  <si>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</si>
  <si>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</si>
  <si>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</si>
  <si>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</si>
  <si>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</si>
  <si>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</si>
  <si>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</si>
  <si>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</si>
  <si>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</si>
  <si>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</si>
  <si>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</si>
  <si>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</si>
  <si>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</si>
  <si>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</si>
  <si>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</si>
  <si>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</si>
  <si>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</si>
  <si>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</si>
  <si>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</si>
  <si>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</si>
  <si>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</si>
  <si>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</si>
  <si>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</si>
  <si>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</si>
  <si>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</si>
  <si>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</si>
  <si>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</si>
  <si>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</si>
  <si>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</si>
  <si>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</si>
  <si>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</si>
  <si>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</si>
  <si>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</si>
  <si>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</si>
  <si>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</si>
  <si>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</si>
  <si>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</si>
  <si>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</si>
  <si>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</si>
  <si>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</si>
  <si>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</si>
  <si>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</si>
  <si>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</si>
  <si>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</si>
  <si>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</si>
  <si>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</si>
  <si>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</si>
  <si>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</si>
  <si>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</si>
  <si>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</si>
  <si>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</si>
  <si>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</si>
  <si>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</si>
  <si>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</si>
  <si>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</si>
  <si>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</si>
  <si>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</si>
  <si>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</si>
  <si>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</si>
  <si>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</si>
  <si>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</si>
  <si>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</si>
  <si>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</si>
  <si>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</si>
  <si>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</si>
  <si>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</si>
  <si>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</si>
  <si>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</si>
  <si>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</si>
  <si>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</si>
  <si>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</si>
  <si>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</si>
  <si>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</si>
  <si>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</si>
  <si>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</si>
  <si>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</si>
  <si>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</si>
  <si>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</si>
  <si>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</si>
  <si>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</si>
  <si>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</si>
  <si>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</si>
  <si>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</si>
  <si>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</si>
  <si>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</si>
  <si>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</si>
  <si>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</si>
  <si>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</si>
  <si>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</si>
  <si>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</si>
  <si>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</si>
  <si>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</si>
  <si>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</si>
  <si>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</si>
  <si>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</si>
  <si>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</si>
  <si>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</si>
  <si>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</si>
  <si>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</si>
  <si>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</si>
  <si>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</si>
  <si>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</si>
  <si>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</si>
  <si>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</si>
  <si>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</si>
  <si>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</si>
  <si>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</si>
  <si>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</si>
  <si>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</si>
  <si>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</si>
  <si>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</si>
  <si>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</si>
  <si>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</si>
  <si>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</si>
  <si>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</si>
  <si>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</si>
  <si>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</si>
  <si>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</si>
  <si>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</si>
  <si>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</si>
  <si>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</si>
  <si>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</si>
  <si>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</si>
  <si>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</si>
  <si>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</si>
  <si>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</si>
  <si>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</si>
  <si>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</si>
  <si>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</si>
  <si>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</si>
  <si>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</si>
  <si>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</si>
  <si>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</si>
  <si>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</si>
  <si>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</si>
  <si>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</si>
  <si>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</si>
  <si>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</si>
  <si>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</si>
  <si>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</si>
  <si>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</si>
  <si>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</si>
  <si>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</si>
  <si>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</si>
  <si>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</si>
  <si>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</si>
  <si>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</si>
  <si>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</si>
  <si>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</si>
  <si>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</si>
  <si>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</si>
  <si>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</si>
  <si>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</si>
  <si>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</si>
  <si>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</si>
  <si>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</si>
  <si>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</si>
  <si>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</si>
  <si>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</si>
  <si>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</si>
  <si>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</si>
  <si>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</si>
  <si>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</si>
  <si>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</si>
  <si>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</si>
  <si>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</si>
  <si>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</si>
  <si>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</si>
  <si>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</si>
  <si>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</si>
  <si>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</si>
  <si>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</si>
  <si>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</si>
  <si>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</si>
  <si>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</si>
  <si>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</si>
  <si>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</si>
  <si>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</si>
  <si>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</si>
  <si>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</si>
  <si>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</si>
  <si>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</si>
  <si>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</si>
  <si>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</si>
  <si>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</si>
  <si>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</si>
  <si>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</si>
  <si>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</si>
  <si>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</si>
  <si>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</si>
  <si>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</si>
  <si>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</si>
  <si>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</si>
  <si>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</si>
  <si>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</si>
  <si>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</si>
  <si>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</si>
  <si>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</si>
  <si>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</si>
  <si>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</si>
  <si>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</si>
  <si>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</si>
  <si>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</si>
  <si>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</si>
  <si>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</si>
  <si>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</si>
  <si>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</si>
  <si>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</si>
  <si>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</si>
  <si>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</si>
  <si>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</si>
  <si>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</si>
  <si>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</si>
  <si>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</si>
  <si>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</si>
  <si>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</si>
  <si>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</si>
  <si>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</si>
  <si>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</si>
  <si>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</si>
  <si>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</si>
  <si>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</si>
  <si>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</si>
  <si>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</si>
  <si>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</si>
  <si>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</si>
  <si>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</si>
  <si>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</si>
  <si>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</si>
  <si>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</si>
  <si>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</si>
  <si>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</si>
  <si>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</si>
  <si>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</si>
  <si>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</si>
  <si>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</si>
  <si>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</si>
  <si>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</si>
  <si>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</si>
  <si>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</si>
  <si>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</si>
  <si>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</si>
  <si>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</si>
  <si>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</si>
  <si>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</si>
  <si>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</si>
  <si>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</si>
  <si>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</si>
  <si>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</si>
  <si>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</si>
  <si>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</si>
  <si>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</si>
  <si>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</si>
  <si>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</si>
  <si>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</si>
  <si>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</si>
  <si>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</si>
  <si>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</si>
  <si>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</si>
  <si>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</si>
  <si>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</si>
  <si>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</si>
  <si>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</si>
  <si>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</si>
  <si>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</si>
  <si>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</si>
  <si>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</si>
  <si>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</si>
  <si>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</si>
  <si>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</si>
  <si>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</si>
  <si>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</si>
  <si>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</si>
  <si>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</si>
  <si>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</si>
  <si>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</si>
  <si>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</si>
  <si>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</si>
  <si>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</si>
  <si>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</si>
  <si>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</si>
  <si>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</si>
  <si>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</si>
  <si>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</si>
  <si>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</si>
  <si>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</si>
  <si>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</si>
  <si>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</si>
  <si>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</si>
  <si>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</si>
  <si>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</si>
  <si>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</si>
  <si>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</si>
  <si>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</si>
  <si>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</si>
  <si>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</si>
  <si>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</si>
  <si>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</si>
  <si>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</si>
  <si>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</si>
  <si>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</si>
  <si>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</si>
  <si>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</si>
  <si>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</si>
  <si>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</si>
  <si>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</si>
  <si>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</si>
  <si>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</si>
  <si>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</si>
  <si>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</si>
  <si>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</si>
  <si>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</si>
  <si>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</si>
  <si>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</si>
  <si>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</si>
  <si>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</si>
  <si>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</si>
  <si>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</si>
  <si>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</si>
  <si>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</si>
  <si>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</si>
  <si>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</si>
  <si>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</si>
  <si>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</si>
  <si>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</si>
  <si>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</si>
  <si>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</si>
  <si>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</si>
  <si>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</si>
  <si>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</si>
  <si>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</si>
  <si>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</si>
  <si>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</si>
  <si>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</si>
  <si>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</si>
  <si>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</si>
  <si>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</si>
  <si>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</si>
  <si>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</si>
  <si>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</si>
  <si>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</si>
  <si>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</si>
  <si>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</si>
  <si>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</si>
  <si>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</si>
  <si>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</si>
  <si>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</si>
  <si>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</si>
  <si>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</si>
  <si>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</si>
  <si>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</si>
  <si>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</si>
  <si>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</si>
  <si>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</si>
  <si>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</si>
  <si>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</si>
  <si>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</si>
  <si>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</si>
  <si>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</si>
  <si>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</si>
  <si>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</si>
  <si>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</si>
  <si>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</si>
  <si>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</si>
  <si>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</si>
  <si>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</si>
  <si>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</si>
  <si>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</si>
  <si>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</si>
  <si>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</si>
  <si>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</si>
  <si>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</si>
  <si>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</si>
  <si>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</si>
  <si>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</si>
  <si>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</si>
  <si>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</si>
  <si>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</si>
  <si>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</si>
  <si>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</si>
  <si>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</si>
  <si>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</si>
  <si>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</si>
  <si>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</si>
  <si>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</si>
  <si>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</si>
  <si>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</si>
  <si>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</si>
  <si>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</si>
  <si>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</si>
  <si>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</si>
  <si>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</si>
  <si>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</si>
  <si>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</si>
  <si>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</si>
  <si>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</si>
  <si>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</si>
  <si>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</si>
  <si>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</si>
  <si>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</si>
  <si>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</si>
  <si>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</si>
  <si>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</si>
  <si>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</si>
  <si>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</si>
  <si>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</si>
  <si>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</si>
  <si>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</si>
  <si>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</si>
  <si>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</si>
  <si>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</si>
  <si>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</si>
  <si>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</si>
  <si>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</si>
  <si>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</si>
  <si>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</si>
  <si>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</si>
  <si>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</si>
  <si>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</si>
  <si>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</si>
  <si>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</si>
  <si>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</si>
  <si>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</si>
  <si>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</si>
  <si>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</si>
  <si>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</si>
  <si>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</si>
  <si>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</si>
  <si>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</si>
  <si>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</si>
  <si>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</si>
  <si>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</si>
  <si>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</si>
  <si>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</si>
  <si>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</si>
  <si>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</si>
  <si>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</si>
  <si>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</si>
  <si>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</si>
  <si>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</si>
  <si>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</si>
  <si>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</si>
  <si>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</si>
  <si>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</si>
  <si>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</si>
  <si>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</si>
  <si>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</si>
  <si>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</si>
  <si>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</si>
  <si>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</si>
  <si>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</si>
  <si>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</si>
  <si>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</si>
  <si>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</si>
  <si>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</si>
  <si>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</si>
  <si>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</si>
  <si>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</si>
  <si>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</si>
  <si>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</si>
  <si>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</si>
  <si>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</si>
  <si>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</si>
  <si>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</si>
  <si>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</si>
  <si>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</si>
  <si>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</si>
  <si>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</si>
  <si>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</si>
  <si>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</si>
  <si>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</si>
  <si>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</si>
  <si>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</si>
  <si>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</si>
  <si>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</si>
  <si>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</si>
  <si>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</si>
  <si>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</si>
  <si>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</si>
  <si>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</si>
  <si>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</si>
  <si>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</si>
  <si>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</si>
  <si>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</si>
  <si>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</si>
  <si>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</si>
  <si>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</si>
  <si>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</si>
  <si>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</si>
  <si>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</si>
  <si>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</si>
  <si>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</si>
  <si>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</si>
  <si>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</si>
  <si>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</si>
  <si>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</si>
  <si>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</si>
  <si>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</si>
  <si>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</si>
  <si>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</si>
  <si>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</si>
  <si>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</si>
  <si>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</si>
  <si>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</si>
  <si>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</si>
  <si>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</si>
  <si>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</si>
  <si>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</si>
  <si>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</si>
  <si>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</si>
  <si>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</si>
  <si>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</si>
  <si>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</si>
  <si>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</si>
  <si>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</si>
  <si>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</si>
  <si>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</si>
  <si>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</si>
  <si>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</si>
  <si>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</si>
  <si>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</si>
  <si>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</si>
  <si>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</si>
  <si>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</si>
  <si>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</si>
  <si>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</si>
  <si>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</si>
  <si>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</si>
  <si>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</si>
  <si>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</si>
  <si>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</si>
  <si>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</si>
  <si>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</si>
  <si>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</si>
  <si>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</si>
  <si>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</si>
  <si>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</si>
  <si>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</si>
  <si>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</si>
  <si>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</si>
  <si>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</si>
  <si>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</si>
  <si>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</si>
  <si>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</si>
  <si>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</si>
  <si>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</si>
  <si>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</si>
  <si>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</si>
  <si>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</si>
  <si>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</si>
  <si>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</si>
  <si>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</si>
  <si>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</si>
  <si>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</si>
  <si>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</si>
  <si>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</si>
  <si>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</si>
  <si>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</si>
  <si>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</si>
  <si>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</si>
  <si>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</si>
  <si>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</si>
  <si>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</si>
  <si>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</si>
  <si>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</si>
  <si>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</si>
  <si>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</si>
  <si>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</si>
  <si>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</si>
  <si>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</si>
  <si>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</si>
  <si>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</si>
  <si>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</si>
  <si>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</si>
  <si>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</si>
  <si>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</si>
  <si>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</si>
  <si>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</si>
  <si>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</si>
  <si>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</si>
  <si>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</si>
  <si>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</si>
  <si>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</si>
  <si>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</si>
  <si>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</si>
  <si>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</si>
  <si>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</si>
  <si>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</si>
  <si>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</si>
  <si>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</si>
  <si>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</si>
  <si>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</si>
  <si>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</si>
  <si>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</si>
  <si>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</si>
  <si>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</si>
  <si>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</si>
  <si>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</si>
  <si>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</si>
  <si>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</si>
  <si>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</si>
  <si>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</si>
  <si>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</si>
  <si>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</si>
  <si>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</si>
  <si>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</si>
  <si>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</si>
  <si>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</si>
  <si>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</si>
  <si>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</si>
  <si>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</si>
  <si>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</si>
  <si>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</si>
  <si>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</si>
  <si>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</si>
  <si>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</si>
  <si>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</si>
  <si>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</si>
  <si>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</si>
  <si>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</si>
  <si>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</si>
  <si>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</si>
  <si>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</si>
  <si>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</si>
  <si>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</si>
  <si>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</si>
  <si>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</si>
  <si>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</si>
  <si>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</si>
  <si>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</si>
  <si>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</si>
  <si>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</si>
  <si>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</si>
  <si>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</si>
  <si>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</si>
  <si>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</si>
  <si>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</si>
  <si>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</si>
  <si>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</si>
  <si>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</si>
  <si>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</si>
  <si>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</si>
  <si>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</si>
  <si>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</si>
  <si>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</si>
  <si>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</si>
  <si>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</si>
  <si>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</si>
  <si>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</si>
  <si>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</si>
  <si>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</si>
  <si>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</si>
  <si>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</si>
  <si>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</si>
  <si>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</si>
  <si>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</si>
  <si>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</si>
  <si>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</si>
  <si>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</si>
  <si>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</si>
  <si>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</si>
  <si>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</si>
  <si>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</si>
  <si>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</si>
  <si>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</si>
  <si>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</si>
  <si>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</si>
  <si>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</si>
  <si>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</si>
  <si>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</si>
  <si>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</si>
  <si>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</si>
  <si>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</si>
  <si>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</si>
  <si>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</si>
  <si>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</si>
  <si>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</si>
  <si>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</si>
  <si>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</si>
  <si>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</si>
  <si>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</si>
  <si>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</si>
  <si>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</si>
  <si>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</si>
  <si>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</si>
  <si>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</si>
  <si>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</si>
  <si>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</si>
  <si>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</si>
  <si>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</si>
  <si>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</si>
  <si>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</si>
  <si>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</si>
  <si>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</si>
  <si>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</si>
  <si>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</si>
  <si>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</si>
  <si>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</si>
  <si>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</si>
  <si>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</si>
  <si>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</si>
  <si>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</si>
  <si>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</si>
  <si>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</si>
  <si>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</si>
  <si>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</si>
  <si>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</si>
  <si>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</si>
  <si>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</si>
  <si>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</si>
  <si>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</si>
  <si>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</si>
  <si>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</si>
  <si>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</si>
  <si>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</si>
  <si>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</si>
  <si>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</si>
  <si>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</si>
  <si>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</si>
  <si>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</si>
  <si>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</si>
  <si>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</si>
  <si>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</si>
  <si>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</si>
  <si>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</si>
  <si>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</si>
  <si>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</si>
  <si>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</si>
  <si>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</si>
  <si>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</si>
  <si>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</si>
  <si>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</si>
  <si>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</si>
  <si>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</si>
  <si>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</si>
  <si>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</si>
  <si>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</si>
  <si>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</si>
  <si>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</si>
  <si>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</si>
  <si>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</si>
  <si>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</si>
  <si>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</si>
  <si>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</si>
  <si>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</si>
  <si>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</si>
  <si>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</si>
  <si>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</si>
  <si>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</si>
  <si>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</si>
  <si>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</si>
  <si>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</si>
  <si>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</si>
  <si>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</si>
  <si>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</si>
  <si>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</si>
  <si>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</si>
  <si>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</si>
  <si>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</si>
  <si>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</si>
  <si>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</si>
  <si>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</si>
  <si>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</si>
  <si>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</si>
  <si>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</si>
  <si>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</si>
  <si>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</si>
  <si>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</si>
  <si>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</si>
  <si>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</si>
  <si>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</si>
  <si>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</si>
  <si>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</si>
  <si>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</si>
  <si>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</si>
  <si>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</si>
  <si>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</si>
  <si>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</si>
  <si>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</si>
  <si>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</si>
  <si>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</si>
  <si>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</si>
  <si>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</si>
  <si>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</si>
  <si>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</si>
  <si>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</si>
  <si>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</si>
  <si>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</si>
  <si>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</si>
  <si>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</si>
  <si>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</si>
  <si>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</si>
  <si>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</si>
  <si>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</si>
  <si>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</si>
  <si>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</si>
  <si>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</si>
  <si>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</si>
  <si>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</si>
  <si>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</si>
  <si>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</si>
  <si>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</si>
  <si>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</si>
  <si>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</si>
  <si>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</si>
  <si>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</si>
  <si>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</si>
  <si>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</si>
  <si>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</si>
  <si>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</si>
  <si>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</si>
  <si>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</si>
  <si>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</si>
  <si>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</si>
  <si>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</si>
  <si>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</si>
  <si>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</si>
  <si>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</si>
  <si>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</si>
  <si>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</si>
  <si>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</si>
  <si>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</si>
  <si>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</si>
  <si>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</si>
  <si>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</si>
  <si>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</si>
  <si>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</si>
  <si>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</si>
  <si>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</si>
  <si>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</si>
  <si>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</si>
  <si>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</si>
  <si>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</si>
  <si>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</si>
  <si>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</si>
  <si>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</si>
  <si>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</si>
  <si>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</si>
  <si>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</si>
  <si>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</si>
  <si>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</si>
  <si>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</si>
  <si>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</si>
  <si>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</si>
  <si>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</si>
  <si>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</si>
  <si>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</si>
  <si>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</si>
  <si>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</si>
  <si>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</si>
  <si>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</si>
  <si>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</si>
  <si>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</si>
  <si>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</si>
  <si>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</si>
  <si>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</si>
  <si>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</si>
  <si>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</si>
  <si>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</si>
  <si>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</si>
  <si>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</si>
  <si>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</si>
  <si>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</si>
  <si>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</si>
  <si>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</si>
  <si>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</si>
  <si>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</si>
  <si>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</si>
  <si>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</si>
  <si>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</si>
  <si>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</si>
  <si>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</si>
  <si>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</si>
  <si>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</si>
  <si>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</si>
  <si>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</si>
  <si>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</si>
  <si>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</si>
  <si>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</si>
  <si>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</si>
  <si>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</si>
  <si>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</si>
  <si>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</si>
  <si>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</si>
  <si>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</si>
  <si>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</si>
  <si>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</si>
  <si>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</si>
  <si>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</si>
  <si>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</si>
  <si>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</si>
  <si>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</si>
  <si>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</si>
  <si>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</si>
  <si>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</si>
  <si>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</si>
  <si>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</si>
  <si>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</si>
  <si>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</si>
  <si>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</si>
  <si>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</si>
  <si>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</si>
  <si>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</si>
  <si>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</si>
  <si>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</si>
  <si>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</si>
  <si>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</si>
  <si>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</si>
  <si>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</si>
  <si>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</si>
  <si>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</si>
  <si>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</si>
  <si>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</si>
  <si>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</si>
  <si>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</si>
  <si>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</si>
  <si>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</si>
  <si>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</si>
  <si>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</si>
  <si>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</si>
  <si>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</si>
  <si>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</si>
  <si>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</si>
  <si>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</si>
  <si>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</si>
  <si>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</si>
  <si>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</si>
  <si>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</si>
  <si>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</si>
  <si>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</si>
  <si>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</si>
  <si>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</si>
  <si>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</si>
  <si>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</si>
  <si>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</si>
  <si>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</si>
  <si>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</si>
  <si>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</si>
  <si>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</si>
  <si>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</si>
  <si>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</si>
  <si>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</si>
  <si>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</si>
  <si>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</si>
  <si>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</si>
  <si>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</si>
  <si>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</si>
  <si>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</si>
  <si>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</si>
  <si>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</si>
  <si>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</si>
  <si>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</si>
  <si>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</si>
  <si>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</si>
  <si>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</si>
  <si>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</si>
  <si>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</si>
  <si>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</si>
  <si>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</si>
  <si>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</si>
  <si>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</si>
  <si>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</si>
  <si>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</si>
  <si>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</si>
  <si>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</si>
  <si>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</si>
  <si>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</si>
  <si>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</si>
  <si>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</si>
  <si>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</si>
  <si>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</si>
  <si>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</si>
  <si>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</si>
  <si>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</si>
  <si>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</si>
  <si>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</si>
  <si>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</si>
  <si>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</si>
  <si>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</si>
  <si>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</si>
  <si>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</si>
  <si>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</si>
  <si>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</si>
  <si>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</si>
  <si>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</si>
  <si>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</si>
  <si>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</si>
  <si>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</si>
  <si>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</si>
  <si>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</si>
  <si>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</si>
  <si>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</si>
  <si>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</si>
  <si>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</si>
  <si>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</si>
  <si>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</si>
  <si>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</si>
  <si>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</si>
  <si>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</si>
  <si>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</si>
  <si>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</si>
  <si>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</si>
  <si>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</si>
  <si>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</si>
  <si>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</si>
  <si>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</si>
  <si>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</si>
  <si>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</si>
  <si>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</si>
  <si>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</si>
  <si>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</si>
  <si>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</si>
  <si>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</si>
  <si>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</si>
  <si>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</si>
  <si>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</si>
  <si>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</si>
  <si>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</si>
  <si>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</si>
  <si>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</si>
  <si>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</si>
  <si>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</si>
  <si>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</si>
  <si>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</si>
  <si>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</si>
  <si>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</si>
  <si>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</si>
  <si>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</si>
  <si>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</si>
  <si>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</si>
  <si>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</si>
  <si>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</si>
  <si>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</si>
  <si>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</si>
  <si>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</si>
  <si>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</si>
  <si>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</si>
  <si>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</si>
  <si>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</si>
  <si>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</si>
  <si>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</si>
  <si>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</si>
  <si>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</si>
  <si>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</si>
  <si>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</si>
  <si>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</si>
  <si>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</si>
  <si>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</si>
  <si>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</si>
  <si>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</si>
  <si>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</si>
  <si>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</si>
  <si>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</si>
  <si>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</si>
  <si>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</si>
  <si>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</si>
  <si>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</si>
  <si>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</si>
  <si>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</si>
  <si>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</si>
  <si>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</si>
  <si>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</si>
  <si>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</si>
  <si>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</si>
  <si>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</si>
  <si>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</si>
  <si>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</si>
  <si>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</si>
  <si>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</si>
  <si>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</si>
  <si>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</si>
  <si>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</si>
  <si>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</si>
  <si>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</si>
  <si>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</si>
  <si>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</si>
  <si>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</si>
  <si>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</si>
  <si>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</si>
  <si>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</si>
  <si>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</si>
  <si>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</si>
  <si>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</si>
  <si>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</si>
  <si>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</si>
  <si>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</si>
  <si>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</si>
  <si>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</si>
  <si>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</si>
  <si>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</si>
  <si>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</si>
  <si>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</si>
  <si>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</si>
  <si>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</si>
  <si>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</si>
  <si>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</si>
  <si>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</si>
  <si>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</si>
  <si>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</si>
  <si>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</si>
  <si>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</si>
  <si>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</si>
  <si>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</si>
  <si>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</si>
  <si>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</si>
  <si>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</si>
  <si>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</si>
  <si>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</si>
  <si>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</si>
  <si>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</si>
  <si>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</si>
  <si>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</si>
  <si>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</si>
  <si>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</si>
  <si>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</si>
  <si>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</si>
  <si>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</si>
  <si>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</si>
  <si>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</si>
  <si>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</si>
  <si>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</si>
  <si>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</si>
  <si>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</si>
  <si>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</si>
  <si>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</si>
  <si>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</si>
  <si>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</si>
  <si>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</si>
  <si>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</si>
  <si>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</si>
  <si>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</si>
  <si>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</si>
  <si>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</si>
  <si>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</si>
  <si>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</si>
  <si>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</si>
  <si>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</si>
  <si>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</si>
  <si>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</si>
  <si>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</si>
  <si>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</si>
  <si>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</si>
  <si>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</si>
  <si>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</si>
  <si>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</si>
  <si>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</si>
  <si>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</si>
  <si>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</si>
  <si>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</si>
  <si>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</si>
  <si>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</si>
  <si>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</si>
  <si>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</si>
  <si>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</si>
  <si>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</si>
  <si>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</si>
  <si>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</si>
  <si>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</si>
  <si>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</si>
  <si>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</si>
  <si>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</si>
  <si>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</si>
  <si>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</si>
  <si>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</si>
  <si>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</si>
  <si>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</si>
  <si>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</si>
  <si>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</si>
  <si>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</si>
  <si>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</si>
  <si>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</si>
  <si>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</si>
  <si>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</si>
  <si>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</si>
  <si>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</si>
  <si>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</si>
  <si>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</si>
  <si>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</si>
  <si>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</si>
  <si>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</si>
  <si>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</si>
  <si>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</si>
  <si>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</si>
  <si>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</si>
  <si>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</si>
  <si>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</si>
  <si>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</si>
  <si>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</si>
  <si>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</si>
  <si>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</si>
  <si>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</si>
  <si>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</si>
  <si>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</si>
  <si>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</si>
  <si>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</si>
  <si>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</si>
  <si>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</si>
  <si>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</si>
  <si>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</si>
  <si>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</si>
  <si>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</si>
  <si>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</si>
  <si>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</si>
  <si>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</si>
  <si>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</si>
  <si>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</si>
  <si>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</si>
  <si>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</si>
  <si>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</si>
  <si>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</si>
  <si>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</si>
  <si>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</si>
  <si>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</si>
  <si>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</si>
  <si>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</si>
  <si>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</si>
  <si>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</si>
  <si>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</si>
  <si>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</si>
  <si>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</si>
  <si>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</si>
  <si>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</si>
  <si>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</si>
  <si>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</si>
  <si>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</si>
  <si>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</si>
  <si>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</si>
  <si>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</si>
  <si>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</si>
  <si>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</si>
  <si>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</si>
  <si>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</si>
  <si>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</si>
  <si>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</si>
  <si>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</si>
  <si>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</si>
  <si>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</si>
  <si>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</si>
  <si>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</si>
  <si>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</si>
  <si>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</si>
  <si>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</si>
  <si>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</si>
  <si>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</si>
  <si>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</si>
  <si>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</si>
  <si>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</si>
  <si>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</si>
  <si>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</si>
  <si>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</si>
  <si>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</si>
  <si>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</si>
  <si>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</si>
  <si>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</si>
  <si>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</si>
  <si>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</si>
  <si>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</si>
  <si>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</si>
  <si>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</si>
  <si>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</si>
  <si>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</si>
  <si>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</si>
  <si>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</si>
  <si>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</si>
  <si>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</si>
  <si>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</si>
  <si>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</si>
  <si>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</si>
  <si>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</si>
  <si>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</si>
  <si>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</si>
  <si>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</si>
  <si>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</si>
  <si>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</si>
  <si>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</si>
  <si>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</si>
  <si>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</si>
  <si>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</si>
  <si>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</si>
  <si>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</si>
  <si>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</si>
  <si>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</si>
  <si>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</si>
  <si>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</si>
  <si>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</si>
  <si>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</si>
  <si>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</si>
  <si>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</si>
  <si>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</si>
  <si>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</si>
  <si>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</si>
  <si>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</si>
  <si>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</si>
  <si>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</si>
  <si>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</si>
  <si>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</si>
  <si>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</si>
  <si>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</si>
  <si>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</si>
  <si>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</si>
  <si>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</si>
  <si>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</si>
  <si>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</si>
  <si>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</si>
  <si>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</si>
  <si>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</si>
  <si>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</si>
  <si>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</si>
  <si>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</si>
  <si>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</si>
  <si>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</si>
  <si>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</si>
  <si>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</si>
  <si>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</si>
  <si>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</si>
  <si>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</si>
  <si>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</si>
  <si>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</si>
  <si>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</si>
  <si>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</si>
  <si>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</si>
  <si>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</si>
  <si>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</si>
  <si>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</si>
  <si>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</si>
  <si>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</si>
  <si>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</si>
  <si>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</si>
  <si>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</si>
  <si>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</si>
  <si>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</si>
  <si>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</si>
  <si>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</si>
  <si>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</si>
  <si>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</si>
  <si>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</si>
  <si>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</si>
  <si>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</si>
  <si>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</si>
  <si>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</si>
  <si>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</si>
  <si>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</si>
  <si>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</si>
  <si>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</si>
  <si>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</si>
  <si>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</si>
  <si>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</si>
  <si>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</si>
  <si>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</si>
  <si>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</si>
  <si>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</si>
  <si>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</si>
  <si>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</si>
  <si>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</si>
  <si>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</si>
  <si>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</si>
  <si>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</si>
  <si>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</si>
  <si>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</si>
  <si>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</si>
  <si>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</si>
  <si>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</si>
  <si>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</si>
  <si>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</si>
  <si>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</si>
  <si>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</si>
  <si>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</si>
  <si>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</si>
  <si>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</si>
  <si>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</si>
  <si>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</si>
  <si>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</si>
  <si>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</si>
  <si>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</si>
  <si>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</si>
  <si>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</si>
  <si>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</si>
  <si>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</si>
  <si>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</si>
  <si>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</si>
  <si>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</si>
  <si>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</si>
  <si>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</si>
  <si>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</si>
  <si>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</si>
  <si>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</si>
  <si>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</si>
  <si>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</si>
  <si>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</si>
  <si>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</si>
  <si>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</si>
  <si>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</si>
  <si>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</si>
  <si>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</si>
  <si>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</si>
  <si>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</si>
  <si>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</si>
  <si>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</si>
  <si>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</si>
  <si>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</si>
  <si>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</si>
  <si>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</si>
  <si>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</si>
  <si>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</si>
  <si>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</si>
  <si>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</si>
  <si>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</si>
  <si>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</si>
  <si>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</si>
  <si>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</si>
  <si>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</si>
  <si>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</si>
  <si>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</si>
  <si>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</si>
  <si>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</si>
  <si>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</si>
  <si>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</si>
  <si>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</si>
  <si>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</si>
  <si>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</si>
  <si>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</si>
  <si>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</si>
  <si>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</si>
  <si>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</si>
  <si>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</si>
  <si>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</si>
  <si>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</si>
  <si>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</si>
  <si>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</si>
  <si>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</si>
  <si>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</si>
  <si>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</si>
  <si>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</si>
  <si>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</si>
  <si>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</si>
  <si>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</si>
  <si>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</si>
  <si>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</si>
  <si>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</si>
  <si>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</si>
  <si>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</si>
  <si>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</si>
  <si>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</si>
  <si>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</si>
  <si>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</si>
  <si>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</si>
  <si>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</si>
  <si>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</si>
  <si>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</si>
  <si>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</si>
  <si>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</si>
  <si>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</si>
  <si>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</si>
  <si>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</si>
  <si>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</si>
  <si>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</si>
  <si>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</si>
  <si>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</si>
  <si>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</si>
  <si>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</si>
  <si>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</si>
  <si>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</si>
  <si>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</si>
  <si>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</si>
  <si>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</si>
  <si>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</si>
  <si>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</si>
  <si>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</si>
  <si>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</si>
  <si>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</si>
  <si>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</si>
  <si>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</si>
  <si>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</si>
  <si>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</si>
  <si>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</si>
  <si>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</si>
  <si>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</si>
  <si>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</si>
  <si>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</si>
  <si>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</si>
  <si>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</si>
  <si>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</si>
  <si>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</si>
  <si>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</si>
  <si>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</si>
  <si>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</si>
  <si>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</si>
  <si>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</si>
  <si>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</si>
  <si>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</si>
  <si>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</si>
  <si>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</si>
  <si>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</si>
  <si>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</si>
  <si>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</si>
  <si>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</si>
  <si>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</si>
  <si>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</si>
  <si>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</si>
  <si>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</si>
  <si>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</si>
  <si>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</si>
  <si>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</si>
  <si>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</si>
  <si>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</si>
  <si>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</si>
  <si>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</si>
  <si>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</si>
  <si>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</si>
  <si>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</si>
  <si>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</si>
  <si>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</si>
  <si>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</si>
  <si>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</si>
  <si>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</si>
  <si>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</si>
  <si>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</si>
  <si>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</si>
  <si>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</si>
  <si>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</si>
  <si>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</si>
  <si>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</si>
  <si>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</si>
  <si>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</si>
  <si>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</si>
  <si>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</si>
  <si>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</si>
  <si>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</si>
  <si>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</si>
  <si>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</si>
  <si>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</si>
  <si>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</si>
  <si>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</si>
  <si>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</si>
  <si>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</si>
  <si>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</si>
  <si>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</si>
  <si>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</si>
  <si>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</si>
  <si>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</si>
  <si>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</si>
  <si>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</si>
  <si>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</si>
  <si>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</si>
  <si>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</si>
  <si>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</si>
  <si>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</si>
  <si>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</si>
  <si>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</si>
  <si>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</si>
  <si>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</si>
  <si>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</si>
  <si>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</si>
  <si>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</si>
  <si>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</si>
  <si>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</si>
  <si>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</si>
  <si>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</si>
  <si>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</si>
  <si>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</si>
  <si>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</si>
  <si>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</si>
  <si>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</si>
  <si>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</si>
  <si>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</si>
  <si>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</si>
  <si>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</si>
  <si>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</si>
  <si>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</si>
  <si>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</si>
  <si>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</si>
  <si>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</si>
  <si>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</si>
  <si>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</si>
  <si>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</si>
  <si>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</si>
  <si>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</si>
  <si>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</si>
  <si>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</si>
  <si>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</si>
  <si>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</si>
  <si>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</si>
  <si>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</si>
  <si>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</si>
  <si>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</si>
  <si>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</si>
  <si>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</si>
  <si>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</si>
  <si>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</si>
  <si>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</si>
  <si>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</si>
  <si>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</si>
  <si>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</si>
  <si>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</si>
  <si>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</si>
  <si>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</si>
  <si>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</si>
  <si>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</si>
  <si>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</si>
  <si>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</si>
  <si>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</si>
  <si>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</si>
  <si>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</si>
  <si>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</si>
  <si>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</si>
  <si>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</si>
  <si>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</si>
  <si>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</si>
  <si>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</si>
  <si>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</si>
  <si>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</si>
  <si>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</si>
  <si>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</si>
  <si>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</si>
  <si>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</si>
  <si>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</si>
  <si>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</si>
  <si>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</si>
  <si>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</si>
  <si>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</si>
  <si>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</si>
  <si>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</si>
  <si>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</si>
  <si>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</si>
  <si>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</si>
  <si>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</si>
  <si>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</si>
  <si>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</si>
  <si>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</si>
  <si>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</si>
  <si>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</si>
  <si>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</si>
  <si>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</si>
  <si>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</si>
  <si>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</si>
  <si>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</si>
  <si>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</si>
  <si>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</si>
  <si>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</si>
  <si>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</si>
  <si>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</si>
  <si>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</si>
  <si>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</si>
  <si>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</si>
  <si>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</si>
  <si>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</si>
  <si>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</si>
  <si>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</si>
  <si>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</si>
  <si>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</si>
  <si>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</si>
  <si>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</si>
  <si>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</si>
  <si>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</si>
  <si>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</si>
  <si>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</si>
  <si>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</si>
  <si>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</si>
  <si>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</si>
  <si>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</si>
  <si>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</si>
  <si>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</si>
  <si>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</si>
  <si>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</si>
  <si>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</si>
  <si>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</si>
  <si>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</si>
  <si>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</si>
  <si>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</si>
  <si>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</si>
  <si>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</si>
  <si>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</si>
  <si>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</si>
  <si>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</si>
  <si>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</si>
  <si>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</si>
  <si>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</si>
  <si>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</si>
  <si>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</si>
  <si>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</si>
  <si>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</si>
  <si>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</si>
  <si>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</si>
  <si>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</si>
  <si>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</si>
  <si>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</si>
  <si>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</si>
  <si>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</si>
  <si>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</si>
  <si>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</si>
  <si>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</si>
  <si>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</si>
  <si>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</si>
  <si>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</si>
  <si>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</si>
  <si>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</si>
  <si>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</si>
  <si>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</si>
  <si>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</si>
  <si>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</si>
  <si>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</si>
  <si>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</si>
  <si>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</si>
  <si>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</si>
  <si>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</si>
  <si>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</si>
  <si>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</si>
  <si>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</si>
  <si>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</si>
  <si>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</si>
  <si>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</si>
  <si>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</si>
  <si>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</si>
  <si>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</si>
  <si>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</si>
  <si>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</si>
  <si>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</si>
  <si>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</si>
  <si>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</si>
  <si>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</si>
  <si>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</si>
  <si>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</si>
  <si>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</si>
  <si>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</si>
  <si>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</si>
  <si>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</si>
  <si>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</si>
  <si>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</si>
  <si>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</si>
  <si>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</si>
  <si>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</si>
  <si>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</si>
  <si>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</si>
  <si>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</si>
  <si>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</si>
  <si>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</si>
  <si>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</si>
  <si>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</si>
  <si>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</si>
  <si>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</si>
  <si>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</si>
  <si>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</si>
  <si>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</si>
  <si>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</si>
  <si>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</si>
  <si>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</si>
  <si>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</si>
  <si>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</si>
  <si>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</si>
  <si>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</si>
  <si>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</si>
  <si>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</si>
  <si>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</si>
  <si>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</si>
  <si>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</si>
  <si>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</si>
  <si>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</si>
  <si>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</si>
  <si>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</si>
  <si>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</si>
  <si>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</si>
  <si>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</si>
  <si>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</si>
  <si>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</si>
  <si>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</si>
  <si>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</si>
  <si>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</si>
  <si>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</si>
  <si>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</si>
  <si>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</si>
  <si>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</si>
  <si>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</si>
  <si>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</si>
  <si>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</si>
  <si>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</si>
  <si>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</si>
  <si>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</si>
  <si>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</si>
  <si>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</si>
  <si>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</si>
  <si>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</si>
  <si>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</si>
  <si>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</si>
  <si>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</si>
  <si>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</si>
  <si>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</si>
  <si>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</si>
  <si>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</si>
  <si>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</si>
  <si>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</si>
  <si>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</si>
  <si>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</si>
  <si>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</si>
  <si>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</si>
  <si>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</si>
  <si>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</si>
  <si>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</si>
  <si>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</si>
  <si>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</si>
  <si>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</si>
  <si>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</si>
  <si>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</si>
  <si>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</si>
  <si>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</si>
  <si>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</si>
  <si>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</si>
  <si>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</si>
  <si>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</si>
  <si>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</si>
  <si>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</si>
  <si>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</si>
  <si>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</si>
  <si>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</si>
  <si>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</si>
  <si>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</si>
  <si>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</si>
  <si>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</si>
  <si>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</si>
  <si>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</si>
  <si>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</si>
  <si>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</si>
  <si>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</si>
  <si>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</si>
  <si>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</si>
  <si>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</si>
  <si>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</si>
  <si>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</si>
  <si>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</si>
  <si>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</si>
  <si>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</si>
  <si>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</si>
  <si>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</si>
  <si>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</si>
  <si>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</si>
  <si>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</si>
  <si>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</si>
  <si>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</si>
  <si>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</si>
  <si>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</si>
  <si>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</si>
  <si>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</si>
  <si>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</si>
  <si>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</si>
  <si>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</si>
  <si>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</si>
  <si>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</si>
  <si>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</si>
  <si>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</si>
  <si>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</si>
  <si>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</si>
  <si>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</si>
  <si>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</si>
  <si>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</si>
  <si>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</si>
  <si>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</si>
  <si>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</si>
  <si>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</si>
  <si>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</si>
  <si>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</si>
  <si>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</si>
  <si>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</si>
  <si>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</si>
  <si>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</si>
  <si>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</si>
  <si>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</si>
  <si>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</si>
  <si>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</si>
  <si>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</si>
  <si>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</si>
  <si>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</si>
  <si>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</si>
  <si>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</si>
  <si>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</si>
  <si>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</si>
  <si>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</si>
  <si>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</si>
  <si>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</si>
  <si>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</si>
  <si>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</si>
  <si>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</si>
  <si>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</si>
  <si>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</si>
  <si>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</si>
  <si>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</si>
  <si>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</si>
  <si>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</si>
  <si>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</si>
  <si>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</si>
  <si>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</si>
  <si>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</si>
  <si>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</si>
  <si>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</si>
  <si>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</si>
  <si>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</si>
  <si>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</si>
  <si>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</si>
  <si>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</si>
  <si>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</si>
  <si>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</si>
  <si>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</si>
  <si>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</si>
  <si>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</si>
  <si>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</si>
  <si>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</si>
  <si>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</si>
  <si>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</si>
  <si>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</si>
  <si>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</si>
  <si>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</si>
  <si>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</si>
  <si>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</si>
  <si>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</si>
  <si>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</si>
  <si>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</si>
  <si>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</si>
  <si>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</si>
  <si>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</si>
  <si>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</si>
  <si>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</si>
  <si>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</si>
  <si>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</si>
  <si>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</si>
  <si>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</si>
  <si>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</si>
  <si>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</si>
  <si>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</si>
  <si>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</si>
  <si>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</si>
  <si>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</si>
  <si>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</si>
  <si>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</si>
  <si>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</si>
  <si>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</si>
  <si>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</si>
  <si>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</si>
  <si>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</si>
  <si>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</si>
  <si>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</si>
  <si>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</si>
  <si>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</si>
  <si>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</si>
  <si>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</si>
  <si>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</si>
  <si>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</si>
  <si>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</si>
  <si>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</si>
  <si>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</si>
  <si>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</si>
  <si>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</si>
  <si>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</si>
  <si>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</si>
  <si>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</si>
  <si>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</si>
  <si>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</si>
  <si>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</si>
  <si>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</si>
  <si>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</si>
  <si>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</si>
  <si>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</si>
  <si>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</si>
  <si>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</si>
  <si>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</si>
  <si>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</si>
  <si>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</si>
  <si>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</si>
  <si>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</si>
  <si>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</si>
  <si>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</si>
  <si>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</si>
  <si>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</si>
  <si>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</si>
  <si>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</si>
  <si>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</si>
  <si>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</si>
  <si>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</si>
  <si>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</si>
  <si>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</si>
  <si>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</si>
  <si>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</si>
  <si>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</si>
  <si>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</si>
  <si>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</si>
  <si>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</si>
  <si>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</si>
  <si>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</si>
  <si>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</si>
  <si>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</si>
  <si>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</si>
  <si>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</si>
  <si>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</si>
  <si>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</si>
  <si>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</si>
  <si>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</si>
  <si>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</si>
  <si>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</si>
  <si>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</si>
  <si>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</si>
  <si>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</si>
  <si>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</si>
  <si>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</si>
  <si>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</si>
  <si>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</si>
  <si>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</si>
  <si>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</si>
  <si>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</si>
  <si>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</si>
  <si>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</si>
  <si>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</si>
  <si>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</si>
  <si>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</si>
  <si>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</si>
  <si>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</si>
  <si>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</si>
  <si>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</si>
  <si>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</si>
  <si>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</si>
  <si>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</si>
  <si>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</si>
  <si>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</si>
  <si>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</si>
  <si>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</si>
  <si>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</si>
  <si>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</si>
  <si>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</si>
  <si>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</si>
  <si>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</si>
  <si>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</si>
  <si>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</si>
  <si>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</si>
  <si>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</si>
  <si>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</si>
  <si>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</si>
  <si>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</si>
  <si>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</si>
  <si>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</si>
  <si>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</si>
  <si>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</si>
  <si>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</si>
  <si>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</si>
  <si>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</si>
  <si>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</si>
  <si>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</si>
  <si>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</si>
  <si>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</si>
  <si>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</si>
  <si>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</si>
  <si>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</si>
  <si>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</si>
  <si>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</si>
  <si>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</si>
  <si>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</si>
  <si>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</si>
  <si>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</si>
  <si>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</si>
  <si>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</si>
  <si>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</si>
  <si>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</si>
  <si>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</si>
  <si>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</si>
  <si>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</si>
  <si>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</si>
  <si>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</si>
  <si>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</si>
  <si>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</si>
  <si>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</si>
  <si>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</si>
  <si>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</si>
  <si>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</si>
  <si>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</si>
  <si>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</si>
  <si>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</si>
  <si>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</si>
  <si>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</si>
  <si>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</si>
  <si>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</si>
  <si>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</si>
  <si>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</si>
  <si>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</si>
  <si>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</si>
  <si>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</si>
  <si>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</si>
  <si>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</si>
  <si>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</si>
  <si>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</si>
  <si>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</si>
  <si>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</si>
  <si>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</si>
  <si>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</si>
  <si>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</si>
  <si>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</si>
  <si>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</si>
  <si>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</si>
  <si>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</si>
  <si>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</si>
  <si>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</si>
  <si>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</si>
  <si>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</si>
  <si>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</si>
  <si>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</si>
  <si>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</si>
  <si>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</si>
  <si>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</si>
  <si>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</si>
  <si>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</si>
  <si>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</si>
  <si>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</si>
  <si>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</si>
  <si>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</si>
  <si>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</si>
  <si>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</si>
  <si>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</si>
  <si>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</si>
  <si>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</si>
  <si>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</si>
  <si>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</si>
  <si>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</si>
  <si>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</si>
  <si>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</si>
  <si>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</si>
  <si>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</si>
  <si>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</si>
  <si>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</si>
  <si>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</si>
  <si>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</si>
  <si>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</si>
  <si>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</si>
  <si>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</si>
  <si>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</si>
  <si>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</si>
  <si>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</si>
  <si>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</si>
  <si>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</si>
  <si>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</si>
  <si>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</si>
  <si>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</si>
  <si>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</si>
  <si>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</si>
  <si>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</si>
  <si>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</si>
  <si>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</si>
  <si>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</si>
  <si>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</si>
  <si>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</si>
  <si>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</si>
  <si>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</si>
  <si>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</si>
  <si>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</si>
  <si>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</si>
  <si>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</si>
  <si>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</si>
  <si>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</si>
  <si>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</si>
  <si>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</si>
  <si>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</si>
  <si>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</si>
  <si>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</si>
  <si>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</si>
  <si>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</si>
  <si>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</si>
  <si>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</si>
  <si>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</si>
  <si>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</si>
  <si>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</si>
  <si>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</si>
  <si>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</si>
  <si>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</si>
  <si>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</si>
  <si>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</si>
  <si>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</si>
  <si>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</si>
  <si>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</si>
  <si>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</si>
  <si>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</si>
  <si>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</si>
  <si>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</si>
  <si>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</si>
  <si>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</si>
  <si>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</si>
  <si>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</si>
  <si>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</si>
  <si>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</si>
  <si>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</si>
  <si>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</si>
  <si>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</si>
  <si>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</si>
  <si>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</si>
  <si>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</si>
  <si>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</si>
  <si>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</si>
  <si>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</si>
  <si>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</si>
  <si>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</si>
  <si>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</si>
  <si>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</si>
  <si>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</si>
  <si>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</si>
  <si>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</si>
  <si>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</si>
  <si>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</si>
  <si>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</si>
  <si>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</si>
  <si>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</si>
  <si>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</si>
  <si>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</si>
  <si>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</si>
  <si>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</si>
  <si>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</si>
  <si>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</si>
  <si>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</si>
  <si>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</si>
  <si>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</si>
  <si>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</si>
  <si>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</si>
  <si>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</si>
  <si>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</si>
  <si>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</si>
  <si>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</si>
  <si>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</si>
  <si>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</si>
  <si>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</si>
  <si>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</si>
  <si>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</si>
  <si>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</si>
  <si>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</si>
  <si>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</si>
  <si>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</si>
  <si>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</si>
  <si>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</si>
  <si>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</si>
  <si>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</si>
  <si>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</si>
  <si>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</si>
  <si>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</si>
  <si>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</si>
  <si>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</si>
  <si>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</si>
  <si>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</si>
  <si>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</si>
  <si>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</si>
  <si>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</si>
  <si>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</si>
  <si>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</si>
  <si>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</si>
  <si>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</si>
  <si>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</si>
  <si>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</si>
  <si>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</si>
  <si>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</si>
  <si>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</si>
  <si>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</si>
  <si>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</si>
  <si>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</si>
  <si>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</si>
  <si>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</si>
  <si>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</si>
  <si>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</si>
  <si>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</si>
  <si>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</si>
  <si>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</si>
  <si>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</si>
  <si>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</si>
  <si>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</si>
  <si>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</si>
  <si>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</si>
  <si>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</si>
  <si>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</si>
  <si>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</si>
  <si>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</si>
  <si>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</si>
  <si>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</si>
  <si>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</si>
  <si>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</si>
  <si>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</si>
  <si>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</si>
  <si>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</si>
  <si>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</si>
  <si>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</si>
  <si>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</si>
  <si>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</si>
  <si>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</si>
  <si>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</si>
  <si>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</si>
  <si>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</si>
  <si>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</si>
  <si>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</si>
  <si>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</si>
  <si>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</si>
  <si>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</si>
  <si>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</si>
  <si>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</si>
  <si>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</si>
  <si>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</si>
  <si>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</si>
  <si>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</si>
  <si>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</si>
  <si>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</si>
  <si>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</si>
  <si>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</si>
  <si>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</si>
  <si>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</si>
  <si>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</si>
  <si>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</si>
  <si>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</si>
  <si>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</si>
  <si>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</si>
  <si>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</si>
  <si>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</si>
  <si>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</si>
  <si>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</si>
  <si>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</si>
  <si>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</si>
  <si>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</si>
  <si>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</si>
  <si>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</si>
  <si>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</si>
  <si>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</si>
  <si>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</si>
  <si>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</si>
  <si>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</si>
  <si>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</si>
  <si>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</si>
  <si>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</si>
  <si>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</si>
  <si>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</si>
  <si>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</si>
  <si>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</si>
  <si>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</si>
  <si>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</si>
  <si>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</si>
  <si>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</si>
  <si>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</si>
  <si>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</si>
  <si>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</si>
  <si>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</si>
  <si>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</si>
  <si>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</si>
  <si>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</si>
  <si>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</si>
  <si>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</si>
  <si>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</si>
  <si>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</si>
  <si>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</si>
  <si>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</si>
  <si>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</si>
  <si>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</si>
  <si>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</si>
  <si>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</si>
  <si>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</si>
  <si>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</si>
  <si>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</si>
  <si>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</si>
  <si>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</si>
  <si>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</si>
  <si>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</si>
  <si>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</si>
  <si>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</si>
  <si>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</si>
  <si>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</si>
  <si>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</si>
  <si>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</si>
  <si>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</si>
  <si>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</si>
  <si>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</si>
  <si>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</si>
  <si>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</si>
  <si>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</si>
  <si>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</si>
  <si>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</si>
  <si>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</si>
  <si>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</si>
  <si>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</si>
  <si>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</si>
  <si>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</si>
  <si>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</si>
  <si>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</si>
  <si>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</si>
  <si>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</si>
  <si>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</si>
  <si>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</si>
  <si>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</si>
  <si>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</si>
  <si>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</si>
  <si>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</si>
  <si>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</si>
  <si>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</si>
  <si>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</si>
  <si>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</si>
  <si>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</si>
  <si>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</si>
  <si>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</si>
  <si>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</si>
  <si>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</si>
  <si>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</si>
  <si>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</si>
  <si>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</si>
  <si>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</si>
  <si>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</si>
  <si>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</si>
  <si>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</si>
  <si>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</si>
  <si>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</si>
  <si>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</si>
  <si>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</si>
  <si>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</si>
  <si>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</si>
  <si>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</si>
  <si>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</si>
  <si>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</si>
  <si>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</si>
  <si>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</si>
  <si>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</si>
  <si>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</si>
  <si>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</si>
  <si>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</si>
  <si>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</si>
  <si>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</si>
  <si>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</si>
  <si>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</si>
  <si>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</si>
  <si>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</si>
  <si>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</si>
  <si>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</si>
  <si>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</si>
  <si>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</si>
  <si>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</si>
  <si>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</si>
  <si>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</si>
  <si>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</si>
  <si>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</si>
  <si>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</si>
  <si>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</si>
  <si>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</si>
  <si>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</si>
  <si>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</si>
  <si>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</si>
  <si>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</si>
  <si>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</si>
  <si>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</si>
  <si>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</si>
  <si>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</si>
  <si>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</si>
  <si>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</si>
  <si>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</si>
  <si>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</si>
  <si>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</si>
  <si>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</si>
  <si>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</si>
  <si>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</si>
  <si>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</si>
  <si>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</si>
  <si>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</si>
  <si>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</si>
  <si>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</si>
  <si>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</si>
  <si>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</si>
  <si>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</si>
  <si>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</si>
  <si>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</si>
  <si>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</si>
  <si>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</si>
  <si>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</si>
  <si>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</si>
  <si>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</si>
  <si>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</si>
  <si>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</si>
  <si>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</si>
  <si>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</si>
  <si>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</si>
  <si>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</si>
  <si>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</si>
  <si>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</si>
  <si>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</si>
  <si>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</si>
  <si>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</si>
  <si>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</si>
  <si>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</si>
  <si>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</si>
  <si>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</si>
  <si>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</si>
  <si>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</si>
  <si>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</si>
  <si>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</si>
  <si>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</si>
  <si>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</si>
  <si>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</si>
  <si>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</si>
  <si>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</si>
  <si>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</si>
  <si>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</si>
  <si>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</si>
  <si>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</si>
  <si>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</si>
  <si>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</si>
  <si>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</si>
  <si>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</si>
  <si>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</si>
  <si>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</si>
  <si>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</si>
  <si>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</si>
  <si>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</si>
  <si>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</si>
  <si>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</si>
  <si>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</si>
  <si>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</si>
  <si>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</si>
  <si>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</si>
  <si>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</si>
  <si>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</si>
  <si>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</si>
  <si>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</si>
  <si>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</si>
  <si>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</si>
  <si>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</si>
  <si>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</si>
  <si>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</si>
  <si>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</si>
  <si>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</si>
  <si>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</si>
  <si>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</si>
  <si>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</si>
  <si>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</si>
  <si>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</si>
  <si>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</si>
  <si>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</si>
  <si>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</si>
  <si>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</si>
  <si>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</si>
  <si>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</si>
  <si>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</si>
  <si>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</si>
  <si>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</si>
  <si>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</si>
  <si>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</si>
  <si>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</si>
  <si>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</si>
  <si>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</si>
  <si>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</si>
  <si>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</si>
  <si>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</si>
  <si>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</si>
  <si>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</si>
  <si>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</si>
  <si>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</si>
  <si>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</si>
  <si>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</si>
  <si>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</si>
  <si>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</si>
  <si>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</si>
  <si>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</si>
  <si>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</si>
  <si>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</si>
  <si>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</si>
  <si>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</si>
  <si>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</si>
  <si>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</si>
  <si>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</si>
  <si>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</si>
  <si>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</si>
  <si>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</si>
  <si>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</si>
  <si>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</si>
  <si>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</si>
  <si>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</si>
  <si>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</si>
  <si>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</si>
  <si>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</si>
  <si>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</si>
  <si>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</si>
  <si>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</si>
  <si>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</si>
  <si>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</si>
  <si>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</si>
  <si>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</si>
  <si>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</si>
  <si>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</si>
  <si>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</si>
  <si>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</si>
  <si>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</si>
  <si>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</si>
  <si>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</si>
  <si>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</si>
  <si>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</si>
  <si>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</si>
  <si>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</si>
  <si>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</si>
  <si>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</si>
  <si>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</si>
  <si>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</si>
  <si>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</si>
  <si>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</si>
  <si>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</si>
  <si>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</si>
  <si>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</si>
  <si>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</si>
  <si>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</si>
  <si>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</si>
  <si>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</si>
  <si>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</si>
  <si>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</si>
  <si>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</si>
  <si>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</si>
  <si>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</si>
  <si>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</si>
  <si>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</si>
  <si>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</si>
  <si>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</si>
  <si>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</si>
  <si>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</si>
  <si>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</si>
  <si>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</si>
  <si>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</si>
  <si>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</si>
  <si>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</si>
  <si>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</si>
  <si>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</si>
  <si>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</si>
  <si>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</si>
  <si>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</si>
  <si>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</si>
  <si>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</si>
  <si>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</si>
  <si>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</si>
  <si>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</si>
  <si>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</si>
  <si>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</si>
  <si>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</si>
  <si>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</si>
  <si>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</si>
  <si>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</si>
  <si>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</si>
  <si>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</si>
  <si>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</si>
  <si>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</si>
  <si>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</si>
  <si>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</si>
  <si>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</si>
  <si>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</si>
  <si>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</si>
  <si>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</si>
  <si>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</si>
  <si>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</si>
  <si>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</si>
  <si>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</si>
  <si>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</si>
  <si>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</si>
  <si>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</si>
  <si>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</si>
  <si>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</si>
  <si>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</si>
  <si>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</si>
  <si>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</si>
  <si>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</si>
  <si>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</si>
  <si>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</si>
  <si>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</si>
  <si>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</si>
  <si>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</si>
  <si>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</si>
  <si>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</si>
  <si>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</si>
  <si>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</si>
  <si>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</si>
  <si>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</si>
  <si>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</si>
  <si>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</si>
  <si>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</si>
  <si>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</si>
  <si>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</si>
  <si>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</si>
  <si>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</si>
  <si>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</si>
  <si>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</si>
  <si>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</si>
  <si>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</si>
  <si>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</si>
  <si>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</si>
  <si>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</si>
  <si>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</si>
  <si>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</si>
  <si>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</si>
  <si>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</si>
  <si>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</si>
  <si>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</si>
  <si>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</si>
  <si>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</si>
  <si>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</si>
  <si>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</si>
  <si>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</si>
  <si>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</si>
  <si>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</si>
  <si>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</si>
  <si>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</si>
  <si>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</si>
  <si>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</si>
  <si>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</si>
  <si>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</si>
  <si>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</si>
  <si>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</si>
  <si>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</si>
  <si>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</si>
  <si>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</si>
  <si>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</si>
  <si>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</si>
  <si>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</si>
  <si>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</si>
  <si>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</si>
  <si>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</si>
  <si>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</si>
  <si>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</si>
  <si>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</si>
  <si>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</si>
  <si>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</si>
  <si>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</si>
  <si>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</si>
  <si>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</si>
  <si>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</si>
  <si>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</si>
  <si>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</si>
  <si>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</si>
  <si>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</si>
  <si>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</si>
  <si>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</si>
  <si>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</si>
  <si>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</si>
  <si>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</si>
  <si>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</si>
  <si>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</si>
  <si>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</si>
  <si>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</si>
  <si>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</si>
  <si>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</si>
  <si>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</si>
  <si>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</si>
  <si>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</si>
  <si>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</si>
  <si>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</si>
  <si>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</si>
  <si>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</si>
  <si>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</si>
  <si>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</si>
  <si>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</si>
  <si>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</si>
  <si>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</si>
  <si>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</si>
  <si>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</si>
  <si>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</si>
  <si>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</si>
  <si>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</si>
  <si>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</si>
  <si>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</si>
  <si>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</si>
  <si>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</si>
  <si>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</si>
  <si>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</si>
  <si>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</si>
  <si>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</si>
  <si>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</si>
  <si>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</si>
  <si>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</si>
  <si>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</si>
  <si>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</si>
  <si>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</si>
  <si>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</si>
  <si>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</si>
  <si>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</si>
  <si>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</si>
  <si>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</si>
  <si>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</si>
  <si>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</si>
  <si>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</si>
  <si>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</si>
  <si>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</si>
  <si>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</si>
  <si>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</si>
  <si>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</si>
  <si>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</si>
  <si>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</si>
  <si>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</si>
  <si>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</si>
  <si>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</si>
  <si>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</si>
  <si>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</si>
  <si>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</si>
  <si>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</si>
  <si>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</si>
  <si>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</si>
  <si>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</si>
  <si>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</si>
  <si>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</si>
  <si>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</si>
  <si>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</si>
  <si>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</si>
  <si>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</si>
  <si>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</si>
  <si>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</si>
  <si>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</si>
  <si>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</si>
  <si>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</si>
  <si>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</si>
  <si>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</si>
  <si>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</si>
  <si>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</si>
  <si>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</si>
  <si>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</si>
  <si>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</si>
  <si>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</si>
  <si>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</si>
  <si>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</si>
  <si>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</si>
  <si>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</si>
  <si>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</si>
  <si>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</si>
  <si>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</si>
  <si>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</si>
  <si>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</si>
  <si>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</si>
  <si>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</si>
  <si>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</si>
  <si>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</si>
  <si>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</si>
  <si>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</si>
  <si>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</si>
  <si>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</si>
  <si>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</si>
  <si>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</si>
  <si>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</si>
  <si>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</si>
  <si>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</si>
  <si>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</si>
  <si>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</si>
  <si>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</si>
  <si>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</si>
  <si>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</si>
  <si>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</si>
  <si>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</si>
  <si>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</si>
  <si>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</si>
  <si>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</si>
  <si>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</si>
  <si>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</si>
  <si>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</si>
  <si>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</si>
  <si>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</si>
  <si>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</si>
  <si>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</si>
  <si>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</si>
  <si>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</si>
  <si>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</si>
  <si>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</si>
  <si>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</si>
  <si>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</si>
  <si>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</si>
  <si>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</si>
  <si>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</si>
  <si>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</si>
  <si>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</si>
  <si>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</si>
  <si>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</si>
  <si>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</si>
  <si>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</si>
  <si>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</si>
  <si>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</si>
  <si>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</si>
  <si>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</si>
  <si>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</si>
  <si>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</si>
  <si>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</si>
  <si>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</si>
  <si>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</si>
  <si>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</si>
  <si>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</si>
  <si>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</si>
  <si>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</si>
  <si>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</si>
  <si>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</si>
  <si>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</si>
  <si>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</si>
  <si>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</si>
  <si>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</si>
  <si>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</si>
  <si>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</si>
  <si>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</si>
  <si>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</si>
  <si>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</si>
  <si>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</si>
  <si>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</si>
  <si>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</si>
  <si>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</si>
  <si>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</si>
  <si>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</si>
  <si>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</si>
  <si>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</si>
  <si>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</si>
  <si>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</si>
  <si>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</si>
  <si>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</si>
  <si>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</si>
  <si>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</si>
  <si>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</si>
  <si>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</si>
  <si>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</si>
  <si>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</si>
  <si>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</si>
  <si>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</si>
  <si>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</si>
  <si>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</si>
  <si>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</si>
  <si>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</si>
  <si>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</si>
  <si>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</si>
  <si>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</si>
  <si>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</si>
  <si>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</si>
  <si>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</si>
  <si>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</si>
  <si>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</si>
  <si>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</si>
  <si>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</si>
  <si>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</si>
  <si>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</si>
  <si>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</si>
  <si>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</si>
  <si>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</si>
  <si>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</si>
  <si>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</si>
  <si>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</si>
  <si>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</si>
  <si>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</si>
  <si>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</si>
  <si>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</si>
  <si>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</si>
  <si>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</si>
  <si>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</si>
  <si>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</si>
  <si>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</si>
  <si>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</si>
  <si>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</si>
  <si>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</si>
  <si>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</si>
  <si>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</si>
  <si>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</si>
  <si>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</si>
  <si>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</si>
  <si>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</si>
  <si>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</si>
  <si>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</si>
  <si>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</si>
  <si>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</si>
  <si>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</si>
  <si>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</si>
  <si>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</si>
  <si>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</si>
  <si>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</si>
  <si>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</si>
  <si>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</si>
  <si>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</si>
  <si>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</si>
  <si>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</si>
  <si>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</si>
  <si>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</si>
  <si>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</si>
  <si>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</si>
  <si>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</si>
  <si>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</si>
  <si>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</si>
  <si>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</si>
  <si>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</si>
  <si>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</si>
  <si>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</si>
  <si>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</si>
  <si>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</si>
  <si>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</si>
  <si>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</si>
  <si>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</si>
  <si>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</si>
  <si>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</si>
  <si>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</si>
  <si>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</si>
  <si>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</si>
  <si>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</si>
  <si>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</si>
  <si>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</si>
  <si>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</si>
  <si>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</si>
  <si>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</si>
  <si>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</si>
  <si>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</si>
  <si>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</si>
  <si>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</si>
  <si>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</si>
  <si>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</si>
  <si>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</si>
  <si>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</si>
  <si>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</si>
  <si>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</si>
  <si>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</si>
  <si>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</si>
  <si>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</si>
  <si>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</si>
  <si>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</si>
  <si>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</si>
  <si>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</si>
  <si>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</si>
  <si>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</si>
  <si>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</si>
  <si>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</si>
  <si>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</si>
  <si>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</si>
  <si>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</si>
  <si>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</si>
  <si>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</si>
  <si>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</si>
  <si>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</si>
  <si>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</si>
  <si>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</si>
  <si>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</si>
  <si>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</si>
  <si>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</si>
  <si>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</si>
  <si>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</si>
  <si>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</si>
  <si>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</si>
  <si>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</si>
  <si>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</si>
  <si>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</si>
  <si>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</si>
  <si>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</si>
  <si>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</si>
  <si>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</si>
  <si>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</si>
  <si>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</si>
  <si>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</si>
  <si>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</si>
  <si>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</si>
  <si>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</si>
  <si>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</si>
  <si>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</si>
  <si>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</si>
  <si>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</si>
  <si>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</si>
  <si>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</si>
  <si>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</si>
  <si>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</si>
  <si>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</si>
  <si>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</si>
  <si>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</si>
  <si>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</si>
  <si>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</si>
  <si>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</si>
  <si>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</si>
  <si>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</si>
  <si>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</si>
  <si>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</si>
  <si>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</si>
  <si>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</si>
  <si>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</si>
  <si>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</si>
  <si>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</si>
  <si>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</si>
  <si>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</si>
  <si>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</si>
  <si>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</si>
  <si>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</si>
  <si>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</si>
  <si>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</si>
  <si>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</si>
  <si>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</si>
  <si>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</si>
  <si>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</si>
  <si>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</si>
  <si>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</si>
  <si>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</si>
  <si>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</si>
  <si>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</si>
  <si>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</si>
  <si>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</si>
  <si>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</si>
  <si>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</si>
  <si>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</si>
  <si>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</si>
  <si>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</si>
  <si>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</si>
  <si>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</si>
  <si>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</si>
  <si>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</si>
  <si>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</si>
  <si>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</si>
  <si>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</si>
  <si>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</si>
  <si>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</si>
  <si>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</si>
  <si>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</si>
  <si>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</si>
  <si>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</si>
  <si>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</si>
  <si>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</si>
  <si>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</si>
  <si>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</si>
  <si>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</si>
  <si>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</si>
  <si>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</si>
  <si>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</si>
  <si>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</si>
  <si>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</si>
  <si>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</si>
  <si>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</si>
  <si>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</si>
  <si>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</si>
  <si>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</si>
  <si>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</si>
  <si>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</si>
  <si>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</si>
  <si>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</si>
  <si>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</si>
  <si>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</si>
  <si>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</si>
  <si>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</si>
  <si>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</si>
  <si>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</si>
  <si>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</si>
  <si>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</si>
  <si>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</si>
  <si>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</si>
  <si>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</si>
  <si>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</si>
  <si>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</si>
  <si>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</si>
  <si>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</si>
  <si>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</si>
  <si>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</si>
  <si>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</si>
  <si>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</si>
  <si>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</si>
  <si>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</si>
  <si>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</si>
  <si>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</si>
  <si>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</si>
  <si>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</si>
  <si>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</si>
  <si>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</si>
  <si>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</si>
  <si>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</si>
  <si>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</si>
  <si>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</si>
  <si>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</si>
  <si>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</si>
  <si>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</si>
  <si>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</si>
  <si>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</si>
  <si>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</si>
  <si>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</si>
  <si>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</si>
  <si>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</si>
  <si>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</si>
  <si>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</si>
  <si>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</si>
  <si>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</si>
  <si>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</si>
  <si>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</si>
  <si>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</si>
  <si>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</si>
  <si>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</si>
  <si>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</si>
  <si>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</si>
  <si>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</si>
  <si>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</si>
  <si>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</si>
  <si>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</si>
  <si>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</si>
  <si>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</si>
  <si>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</si>
  <si>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</si>
  <si>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</si>
  <si>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</si>
  <si>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</si>
  <si>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</si>
  <si>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</si>
  <si>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</si>
  <si>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</si>
  <si>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</si>
  <si>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</si>
  <si>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</si>
  <si>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</si>
  <si>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</si>
  <si>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</si>
  <si>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</si>
  <si>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</si>
  <si>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</si>
  <si>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</si>
  <si>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</si>
  <si>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</si>
  <si>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</si>
  <si>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</si>
  <si>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</si>
  <si>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</si>
  <si>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</si>
  <si>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</si>
  <si>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</si>
  <si>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</si>
  <si>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</si>
  <si>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</si>
  <si>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</si>
  <si>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</si>
  <si>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</si>
  <si>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</si>
  <si>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</si>
  <si>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</si>
  <si>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</si>
  <si>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</si>
  <si>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</si>
  <si>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</si>
  <si>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</si>
  <si>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</si>
  <si>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</si>
  <si>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</si>
  <si>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</si>
  <si>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</si>
  <si>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</si>
  <si>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</si>
  <si>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</si>
  <si>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</si>
  <si>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</si>
  <si>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</si>
  <si>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</si>
  <si>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</si>
  <si>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</si>
  <si>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</si>
  <si>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</si>
  <si>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</si>
  <si>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</si>
  <si>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</si>
  <si>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</si>
  <si>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</si>
  <si>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</si>
  <si>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</si>
  <si>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</si>
  <si>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</si>
  <si>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</si>
  <si>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</si>
  <si>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</si>
  <si>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</si>
  <si>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</si>
  <si>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</si>
  <si>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</si>
  <si>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</si>
  <si>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</si>
  <si>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</si>
  <si>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</si>
  <si>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</si>
  <si>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</si>
  <si>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</si>
  <si>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</si>
  <si>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</si>
  <si>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</si>
  <si>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</si>
  <si>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</si>
  <si>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</si>
  <si>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</si>
  <si>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</si>
  <si>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</si>
  <si>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</si>
  <si>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</si>
  <si>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</si>
  <si>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</si>
  <si>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</si>
  <si>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</si>
  <si>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</si>
  <si>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</si>
  <si>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</si>
  <si>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</si>
  <si>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</si>
  <si>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</si>
  <si>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</si>
  <si>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</si>
  <si>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</si>
  <si>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</si>
  <si>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</si>
  <si>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</si>
  <si>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</si>
  <si>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</si>
  <si>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</si>
  <si>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</si>
  <si>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</si>
  <si>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</si>
  <si>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</si>
  <si>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</si>
  <si>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</si>
  <si>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</si>
  <si>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</si>
  <si>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</si>
  <si>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</si>
  <si>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</si>
  <si>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</si>
  <si>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</si>
  <si>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</si>
  <si>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</si>
  <si>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</si>
  <si>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</si>
  <si>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</si>
  <si>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</si>
  <si>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</si>
  <si>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</si>
  <si>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</si>
  <si>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</si>
  <si>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</si>
  <si>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</si>
  <si>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</si>
  <si>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</si>
  <si>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</si>
  <si>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</si>
  <si>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</si>
  <si>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</si>
  <si>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</si>
  <si>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</si>
  <si>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</si>
  <si>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</si>
  <si>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</si>
  <si>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</si>
  <si>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</si>
  <si>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</si>
  <si>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</si>
  <si>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</si>
  <si>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</si>
  <si>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</si>
  <si>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</si>
  <si>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</si>
  <si>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</si>
  <si>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</si>
  <si>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</si>
  <si>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</si>
  <si>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</si>
  <si>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</si>
  <si>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</si>
  <si>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</si>
  <si>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</si>
  <si>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</si>
  <si>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</si>
  <si>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</si>
  <si>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</si>
  <si>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</si>
  <si>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</si>
  <si>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</si>
  <si>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</si>
  <si>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</si>
  <si>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</si>
  <si>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</si>
  <si>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</si>
  <si>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</si>
  <si>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</si>
  <si>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</si>
  <si>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</si>
  <si>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</si>
  <si>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</si>
  <si>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</si>
  <si>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</si>
  <si>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</si>
  <si>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</si>
  <si>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</si>
  <si>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</si>
  <si>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</si>
  <si>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</si>
  <si>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</si>
  <si>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</si>
  <si>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</si>
  <si>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</si>
  <si>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</si>
  <si>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</si>
  <si>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</si>
  <si>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</si>
  <si>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</si>
  <si>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</si>
  <si>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</si>
  <si>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</si>
  <si>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</si>
  <si>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</si>
  <si>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</si>
  <si>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</si>
  <si>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</si>
  <si>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</si>
  <si>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</si>
  <si>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</si>
  <si>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</si>
  <si>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</si>
  <si>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</si>
  <si>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</si>
  <si>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</si>
  <si>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</si>
  <si>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</si>
  <si>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</si>
  <si>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</si>
  <si>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</si>
  <si>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</si>
  <si>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</si>
  <si>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</si>
  <si>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</si>
  <si>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</si>
  <si>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</si>
  <si>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</si>
  <si>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</si>
  <si>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</si>
  <si>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</si>
  <si>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</si>
  <si>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</si>
  <si>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</si>
  <si>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</si>
  <si>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</si>
  <si>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</si>
  <si>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</si>
  <si>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</si>
  <si>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</si>
  <si>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</si>
  <si>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</si>
  <si>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</si>
  <si>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</si>
  <si>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</si>
  <si>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</si>
  <si>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</si>
  <si>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</si>
  <si>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</si>
  <si>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</si>
  <si>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</si>
  <si>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</si>
  <si>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</si>
  <si>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</si>
  <si>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</si>
  <si>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</si>
  <si>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</si>
  <si>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</si>
  <si>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</si>
  <si>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</si>
  <si>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</si>
  <si>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</si>
  <si>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</si>
  <si>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</si>
  <si>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</si>
  <si>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</si>
  <si>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</si>
  <si>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</si>
  <si>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</si>
  <si>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</si>
  <si>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</si>
  <si>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</si>
  <si>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</si>
  <si>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</si>
  <si>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</si>
  <si>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</si>
  <si>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</si>
  <si>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</si>
  <si>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</si>
  <si>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</si>
  <si>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</si>
  <si>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</si>
  <si>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</si>
  <si>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</si>
  <si>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</si>
  <si>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</si>
  <si>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</si>
  <si>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</si>
  <si>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</si>
  <si>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</si>
  <si>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</si>
  <si>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</si>
  <si>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</si>
  <si>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</si>
  <si>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</si>
  <si>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</si>
  <si>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</si>
  <si>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</si>
  <si>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</si>
  <si>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</si>
  <si>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</si>
  <si>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</si>
  <si>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</si>
  <si>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</si>
  <si>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</si>
  <si>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</si>
  <si>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</si>
  <si>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</si>
  <si>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</si>
  <si>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</si>
  <si>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</si>
  <si>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</si>
  <si>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</si>
  <si>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</si>
  <si>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</si>
  <si>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</si>
  <si>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</si>
  <si>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</si>
  <si>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</si>
  <si>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</si>
  <si>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</si>
  <si>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</si>
  <si>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</si>
  <si>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</si>
  <si>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</si>
  <si>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</si>
  <si>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</si>
  <si>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</si>
  <si>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</si>
  <si>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</si>
  <si>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</si>
  <si>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</si>
  <si>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</si>
  <si>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</si>
  <si>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</si>
  <si>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</si>
  <si>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</si>
  <si>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</si>
  <si>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</si>
  <si>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</si>
  <si>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</si>
  <si>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</si>
  <si>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</si>
  <si>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</si>
  <si>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</si>
  <si>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</si>
  <si>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</si>
  <si>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</si>
  <si>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</si>
  <si>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</si>
  <si>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</si>
  <si>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</si>
  <si>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</si>
  <si>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</si>
  <si>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</si>
  <si>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</si>
  <si>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</si>
  <si>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</si>
  <si>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</si>
  <si>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</si>
  <si>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</si>
  <si>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</si>
  <si>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</si>
  <si>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</si>
  <si>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</si>
  <si>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</si>
  <si>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</si>
  <si>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</si>
  <si>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</si>
  <si>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</si>
  <si>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</si>
  <si>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</si>
  <si>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</si>
  <si>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</si>
  <si>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</si>
  <si>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</si>
  <si>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</si>
  <si>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</si>
  <si>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</si>
  <si>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</si>
  <si>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</si>
  <si>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</si>
  <si>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</si>
  <si>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</si>
  <si>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</si>
  <si>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</si>
  <si>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</si>
  <si>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</si>
  <si>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</si>
  <si>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</si>
  <si>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</si>
  <si>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</si>
  <si>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</si>
  <si>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</si>
  <si>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</si>
  <si>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</si>
  <si>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</si>
  <si>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</si>
  <si>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</si>
  <si>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</si>
  <si>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</si>
  <si>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</si>
  <si>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</si>
  <si>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</si>
  <si>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</si>
  <si>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</si>
  <si>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</si>
  <si>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</si>
  <si>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</si>
  <si>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</si>
  <si>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</si>
  <si>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</si>
  <si>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</si>
  <si>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</si>
  <si>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</si>
  <si>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</si>
  <si>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</si>
  <si>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</si>
  <si>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</si>
  <si>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</si>
  <si>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</si>
  <si>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</si>
  <si>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</si>
  <si>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</si>
  <si>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</si>
  <si>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</si>
  <si>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</si>
  <si>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</si>
  <si>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</si>
  <si>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</si>
  <si>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</si>
  <si>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</si>
  <si>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</si>
  <si>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</si>
  <si>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</si>
  <si>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</si>
  <si>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</si>
  <si>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</si>
  <si>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</si>
  <si>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</si>
  <si>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</si>
  <si>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</si>
  <si>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</si>
  <si>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</si>
  <si>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</si>
  <si>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</si>
  <si>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</si>
  <si>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</si>
  <si>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</si>
  <si>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</si>
  <si>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</si>
  <si>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</si>
  <si>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</si>
  <si>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</si>
  <si>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</si>
  <si>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</si>
  <si>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</si>
  <si>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</si>
  <si>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</si>
  <si>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</si>
  <si>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</si>
  <si>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</si>
  <si>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</si>
  <si>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</si>
  <si>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</si>
  <si>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</si>
  <si>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</si>
  <si>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</si>
  <si>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</si>
  <si>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</si>
  <si>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</si>
  <si>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</si>
  <si>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</si>
  <si>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</si>
  <si>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</si>
  <si>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</si>
  <si>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</si>
  <si>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</si>
  <si>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</si>
  <si>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</si>
  <si>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</si>
  <si>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</si>
  <si>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</si>
  <si>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</si>
  <si>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</si>
  <si>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</si>
  <si>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</si>
  <si>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</si>
  <si>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</si>
  <si>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</si>
  <si>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</si>
  <si>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</si>
  <si>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</si>
  <si>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</si>
  <si>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</si>
  <si>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</si>
  <si>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</si>
  <si>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</si>
  <si>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</si>
  <si>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</si>
  <si>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</si>
  <si>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</si>
  <si>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</si>
  <si>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</si>
  <si>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</si>
  <si>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</si>
  <si>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</si>
  <si>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</si>
  <si>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</si>
  <si>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</si>
  <si>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</si>
  <si>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</si>
  <si>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</si>
  <si>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</si>
  <si>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</si>
  <si>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</si>
  <si>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</si>
  <si>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</si>
  <si>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</si>
  <si>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</si>
  <si>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</si>
  <si>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</si>
  <si>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</si>
  <si>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</si>
  <si>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</si>
  <si>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</si>
  <si>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</si>
  <si>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</si>
  <si>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</si>
  <si>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</si>
  <si>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</si>
  <si>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</si>
  <si>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</si>
  <si>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</si>
  <si>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</si>
  <si>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</si>
  <si>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</si>
  <si>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</si>
  <si>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</si>
  <si>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</si>
  <si>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</si>
  <si>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</si>
  <si>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</si>
  <si>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</si>
  <si>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</si>
  <si>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</si>
  <si>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</si>
  <si>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</si>
  <si>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</si>
  <si>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</si>
  <si>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</si>
  <si>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</si>
  <si>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</si>
  <si>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</si>
  <si>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</si>
  <si>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</si>
  <si>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</si>
  <si>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</si>
  <si>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</si>
  <si>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</si>
  <si>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</si>
  <si>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</si>
  <si>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</si>
  <si>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</si>
  <si>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</si>
  <si>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</si>
  <si>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</si>
  <si>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</si>
  <si>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</si>
  <si>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</si>
  <si>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</si>
  <si>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</si>
  <si>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</si>
  <si>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</si>
  <si>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</si>
  <si>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</si>
  <si>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</si>
  <si>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</si>
  <si>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</si>
  <si>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</si>
  <si>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</si>
  <si>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</si>
  <si>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</si>
  <si>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</si>
  <si>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</si>
  <si>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</si>
  <si>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</si>
  <si>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</si>
  <si>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</si>
  <si>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</si>
  <si>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</si>
  <si>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</si>
  <si>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</si>
  <si>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</si>
  <si>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</si>
  <si>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</si>
  <si>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</si>
  <si>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</si>
  <si>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</si>
  <si>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</si>
  <si>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</si>
  <si>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</si>
  <si>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</si>
  <si>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</si>
  <si>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</si>
  <si>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</si>
  <si>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</si>
  <si>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</si>
  <si>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</si>
  <si>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</si>
  <si>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</si>
  <si>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</si>
  <si>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</si>
  <si>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</si>
  <si>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</si>
  <si>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</si>
  <si>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</si>
  <si>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</si>
  <si>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</si>
  <si>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</si>
  <si>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</si>
  <si>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</si>
  <si>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</si>
  <si>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</si>
  <si>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</si>
  <si>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</si>
  <si>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</si>
  <si>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</si>
  <si>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</si>
  <si>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</si>
  <si>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</si>
  <si>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</si>
  <si>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</si>
  <si>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</si>
  <si>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</si>
  <si>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</si>
  <si>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</si>
  <si>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</si>
  <si>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</si>
  <si>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</si>
  <si>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</si>
  <si>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</si>
  <si>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</si>
  <si>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</si>
  <si>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</si>
  <si>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</si>
  <si>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</si>
  <si>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</si>
  <si>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</si>
  <si>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</si>
  <si>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</si>
  <si>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</si>
  <si>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</si>
  <si>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</si>
  <si>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</si>
  <si>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</si>
  <si>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</si>
  <si>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</si>
  <si>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</si>
  <si>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</si>
  <si>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</si>
  <si>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</si>
  <si>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</si>
  <si>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</si>
  <si>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</si>
  <si>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</si>
  <si>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</si>
  <si>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</si>
  <si>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</si>
  <si>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</si>
  <si>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</si>
  <si>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</si>
  <si>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</si>
  <si>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</si>
  <si>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</si>
  <si>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</si>
  <si>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</si>
  <si>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</si>
  <si>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</si>
  <si>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</si>
  <si>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</si>
  <si>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</si>
  <si>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</si>
  <si>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</si>
  <si>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</si>
  <si>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</si>
  <si>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</si>
  <si>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</si>
  <si>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</si>
  <si>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</si>
  <si>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</si>
  <si>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</si>
  <si>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</si>
  <si>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</si>
  <si>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</si>
  <si>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</si>
  <si>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</si>
  <si>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</si>
  <si>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</si>
  <si>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</si>
  <si>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</si>
  <si>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</si>
  <si>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</si>
  <si>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</si>
  <si>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</si>
  <si>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</si>
  <si>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</si>
  <si>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</si>
  <si>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</si>
  <si>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</si>
  <si>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</si>
  <si>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</si>
  <si>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</si>
  <si>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</si>
  <si>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</si>
  <si>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</si>
  <si>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</si>
  <si>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</si>
  <si>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</si>
  <si>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</si>
  <si>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</si>
  <si>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</si>
  <si>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</si>
  <si>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</si>
  <si>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</si>
  <si>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</si>
  <si>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</si>
  <si>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</si>
  <si>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</si>
  <si>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</si>
  <si>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</si>
  <si>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</si>
  <si>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</si>
  <si>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</si>
  <si>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</si>
  <si>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</si>
  <si>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</si>
  <si>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</si>
  <si>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</si>
  <si>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</si>
  <si>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</si>
  <si>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</si>
  <si>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</si>
  <si>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</si>
  <si>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</si>
  <si>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</si>
  <si>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</si>
  <si>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</si>
  <si>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</si>
  <si>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</si>
  <si>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</si>
  <si>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</si>
  <si>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</si>
  <si>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</si>
  <si>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</si>
  <si>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</si>
  <si>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</si>
  <si>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</si>
  <si>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</si>
  <si>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</si>
  <si>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</si>
  <si>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</si>
  <si>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</si>
  <si>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</si>
  <si>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</si>
  <si>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</si>
  <si>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</si>
  <si>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</si>
  <si>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</si>
  <si>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</si>
  <si>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</si>
  <si>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</si>
  <si>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</si>
  <si>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</si>
  <si>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</si>
  <si>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</si>
  <si>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</si>
  <si>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</si>
  <si>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</si>
  <si>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</si>
  <si>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</si>
  <si>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</si>
  <si>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</si>
  <si>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</si>
  <si>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</si>
  <si>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</si>
  <si>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</si>
  <si>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</si>
  <si>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</si>
  <si>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</si>
  <si>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</si>
  <si>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</si>
  <si>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</si>
  <si>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</si>
  <si>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</si>
  <si>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</si>
  <si>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</si>
  <si>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</si>
  <si>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</si>
  <si>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</si>
  <si>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</si>
  <si>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</si>
  <si>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</si>
  <si>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</si>
  <si>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</si>
  <si>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</si>
  <si>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</si>
  <si>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</si>
  <si>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</si>
  <si>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</si>
  <si>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</si>
  <si>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</si>
  <si>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</si>
  <si>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</si>
  <si>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</si>
  <si>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</si>
  <si>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</si>
  <si>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</si>
  <si>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</si>
  <si>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</si>
  <si>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</si>
  <si>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</si>
  <si>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</si>
  <si>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</si>
  <si>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</si>
  <si>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</si>
  <si>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</si>
  <si>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</si>
  <si>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</si>
  <si>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</si>
  <si>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</si>
  <si>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</si>
  <si>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</si>
  <si>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</si>
  <si>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</si>
  <si>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</si>
  <si>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</si>
  <si>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</si>
  <si>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</si>
  <si>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</si>
  <si>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</si>
  <si>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</si>
  <si>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</si>
  <si>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</si>
  <si>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</si>
  <si>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</si>
  <si>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</si>
  <si>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</si>
  <si>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</si>
  <si>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</si>
  <si>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</si>
  <si>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</si>
  <si>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</si>
  <si>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</si>
  <si>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</si>
  <si>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</si>
  <si>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</si>
  <si>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</si>
  <si>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</si>
  <si>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</si>
  <si>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</si>
  <si>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</si>
  <si>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</si>
  <si>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</si>
  <si>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</si>
  <si>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</si>
  <si>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</si>
  <si>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</si>
  <si>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</si>
  <si>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</si>
  <si>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</si>
  <si>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</si>
  <si>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</si>
  <si>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</si>
  <si>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</si>
  <si>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</si>
  <si>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</si>
  <si>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</si>
  <si>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</si>
  <si>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</si>
  <si>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</si>
  <si>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</si>
  <si>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</si>
  <si>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</si>
  <si>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</si>
  <si>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</si>
  <si>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</si>
  <si>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</si>
  <si>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</si>
  <si>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</si>
  <si>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</si>
  <si>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</si>
  <si>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</si>
  <si>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</si>
  <si>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</si>
  <si>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</si>
  <si>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</si>
  <si>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</si>
  <si>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</si>
  <si>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</si>
  <si>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</si>
  <si>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</si>
  <si>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</si>
  <si>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</si>
  <si>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</si>
  <si>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</si>
  <si>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</si>
  <si>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</si>
  <si>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</si>
  <si>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</si>
  <si>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</si>
  <si>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</si>
  <si>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</si>
  <si>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</si>
  <si>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</si>
  <si>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</si>
  <si>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</si>
  <si>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</si>
  <si>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</si>
  <si>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</si>
  <si>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</si>
  <si>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</si>
  <si>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</si>
  <si>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</si>
  <si>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</si>
  <si>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</si>
  <si>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</si>
  <si>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</si>
  <si>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</si>
  <si>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</si>
  <si>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</si>
  <si>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</si>
  <si>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</si>
  <si>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</si>
  <si>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</si>
  <si>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</si>
  <si>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</si>
  <si>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</si>
  <si>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</si>
  <si>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</si>
  <si>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</si>
  <si>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</si>
  <si>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</si>
  <si>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</si>
  <si>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</si>
  <si>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</si>
  <si>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</si>
  <si>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</si>
  <si>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</si>
  <si>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</si>
  <si>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</si>
  <si>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</si>
  <si>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</si>
  <si>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</si>
  <si>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</si>
  <si>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</si>
  <si>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</si>
  <si>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</si>
  <si>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</si>
  <si>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</si>
  <si>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</si>
  <si>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</si>
  <si>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</si>
  <si>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</si>
  <si>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</si>
  <si>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</si>
  <si>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</si>
  <si>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</si>
  <si>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</si>
  <si>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</si>
  <si>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</si>
  <si>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</si>
  <si>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</si>
  <si>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</si>
  <si>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</si>
  <si>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</si>
  <si>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</si>
  <si>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</si>
  <si>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</si>
  <si>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</si>
  <si>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</si>
  <si>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</si>
  <si>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</si>
  <si>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</si>
  <si>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</si>
  <si>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</si>
  <si>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</si>
  <si>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</si>
  <si>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</si>
  <si>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</si>
  <si>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</si>
  <si>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</si>
  <si>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</si>
  <si>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</si>
  <si>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</si>
  <si>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</si>
  <si>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</si>
  <si>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</si>
  <si>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</si>
  <si>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</si>
  <si>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</si>
  <si>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</si>
  <si>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</si>
  <si>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</si>
  <si>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</si>
  <si>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</si>
  <si>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</si>
  <si>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</si>
  <si>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</si>
  <si>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</si>
  <si>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</si>
  <si>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</si>
  <si>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</si>
  <si>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</si>
  <si>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</si>
  <si>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</si>
  <si>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</si>
  <si>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</si>
  <si>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</si>
  <si>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</si>
  <si>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</si>
  <si>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</si>
  <si>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</si>
  <si>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</si>
  <si>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</si>
  <si>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</si>
  <si>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</si>
  <si>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</si>
  <si>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</si>
  <si>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</si>
  <si>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</si>
  <si>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</si>
  <si>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</si>
  <si>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</si>
  <si>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</si>
  <si>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</si>
  <si>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</si>
  <si>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</si>
  <si>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</si>
  <si>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</si>
  <si>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</si>
  <si>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</si>
  <si>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</si>
  <si>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</si>
  <si>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</si>
  <si>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</si>
  <si>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</si>
  <si>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</si>
  <si>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</si>
  <si>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</si>
  <si>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</si>
  <si>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</si>
  <si>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</si>
  <si>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</si>
  <si>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</si>
  <si>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</si>
  <si>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</si>
  <si>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</si>
  <si>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</si>
  <si>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</si>
  <si>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</si>
  <si>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</si>
  <si>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</si>
  <si>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</si>
  <si>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</si>
  <si>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</si>
  <si>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</si>
  <si>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</si>
  <si>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</si>
  <si>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</si>
  <si>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</si>
  <si>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</si>
  <si>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</si>
  <si>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</si>
  <si>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</si>
  <si>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</si>
  <si>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</si>
  <si>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</si>
  <si>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</si>
  <si>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</si>
  <si>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</si>
  <si>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</si>
  <si>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</si>
  <si>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</si>
  <si>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</si>
  <si>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</si>
  <si>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</si>
  <si>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</si>
  <si>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</si>
  <si>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</si>
  <si>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</si>
  <si>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</si>
  <si>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</si>
  <si>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</si>
  <si>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</si>
  <si>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</si>
  <si>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</si>
  <si>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</si>
  <si>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</si>
  <si>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</si>
  <si>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</si>
  <si>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</si>
  <si>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</si>
  <si>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</si>
  <si>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</si>
  <si>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</si>
  <si>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</si>
  <si>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</si>
  <si>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</si>
  <si>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</si>
  <si>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</si>
  <si>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</si>
  <si>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</si>
  <si>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</si>
  <si>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</si>
  <si>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</si>
  <si>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</si>
  <si>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</si>
  <si>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</si>
  <si>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</si>
  <si>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</si>
  <si>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</si>
  <si>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</si>
  <si>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</si>
  <si>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</si>
  <si>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</si>
  <si>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</si>
  <si>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</si>
  <si>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</si>
  <si>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</si>
  <si>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</si>
  <si>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</si>
  <si>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</si>
  <si>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</si>
  <si>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</si>
  <si>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</si>
  <si>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</si>
  <si>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</si>
  <si>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</si>
  <si>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</si>
  <si>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</si>
  <si>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</si>
  <si>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</si>
  <si>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</si>
  <si>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</si>
  <si>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</si>
  <si>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</si>
  <si>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</si>
  <si>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</si>
  <si>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</si>
  <si>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</si>
  <si>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</si>
  <si>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</si>
  <si>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</si>
  <si>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</si>
  <si>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</si>
  <si>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</si>
  <si>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</si>
  <si>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</si>
  <si>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</si>
  <si>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</si>
  <si>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</si>
  <si>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</si>
  <si>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</si>
  <si>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</si>
  <si>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</si>
  <si>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</si>
  <si>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</si>
  <si>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</si>
  <si>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</si>
  <si>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</si>
  <si>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</si>
  <si>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</si>
  <si>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</si>
  <si>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</si>
  <si>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</si>
  <si>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</si>
  <si>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</si>
  <si>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</si>
  <si>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</si>
  <si>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</si>
  <si>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</si>
  <si>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</si>
  <si>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</si>
  <si>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</si>
  <si>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</si>
  <si>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</si>
  <si>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</si>
  <si>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</si>
  <si>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</si>
  <si>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</si>
  <si>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</si>
  <si>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</si>
  <si>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</si>
  <si>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</si>
  <si>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</si>
  <si>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</si>
  <si>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</si>
  <si>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</si>
  <si>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</si>
  <si>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</si>
  <si>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</si>
  <si>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</si>
  <si>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</si>
  <si>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</si>
  <si>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</si>
  <si>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</si>
  <si>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</si>
  <si>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</si>
  <si>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</si>
  <si>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</si>
  <si>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</si>
  <si>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</si>
  <si>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</si>
  <si>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</si>
  <si>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</si>
  <si>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</si>
  <si>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</si>
  <si>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</si>
  <si>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</si>
  <si>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</si>
  <si>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</si>
  <si>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</si>
  <si>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</si>
  <si>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</si>
  <si>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</si>
  <si>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</si>
  <si>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</si>
  <si>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</si>
  <si>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</si>
  <si>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</si>
  <si>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</si>
  <si>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</si>
  <si>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</si>
  <si>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</si>
  <si>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</si>
  <si>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</si>
  <si>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</si>
  <si>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</si>
  <si>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</si>
  <si>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</si>
  <si>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</si>
  <si>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</si>
  <si>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</si>
  <si>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</si>
  <si>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</si>
  <si>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</si>
  <si>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</si>
  <si>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</si>
  <si>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</si>
  <si>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</si>
  <si>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</si>
  <si>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</si>
  <si>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</si>
  <si>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</si>
  <si>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</si>
  <si>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</si>
  <si>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</si>
  <si>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</si>
  <si>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</si>
  <si>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</si>
  <si>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</si>
  <si>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</si>
  <si>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</si>
  <si>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</si>
  <si>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</si>
  <si>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</si>
  <si>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</si>
  <si>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</si>
  <si>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</si>
  <si>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</si>
  <si>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</si>
  <si>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</si>
  <si>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</si>
  <si>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</si>
  <si>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</si>
  <si>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</si>
  <si>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</si>
  <si>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</si>
  <si>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</si>
  <si>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</si>
  <si>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</si>
  <si>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</si>
  <si>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</si>
  <si>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</si>
  <si>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</si>
  <si>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</si>
  <si>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</si>
  <si>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</si>
  <si>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</si>
  <si>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</si>
  <si>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</si>
  <si>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</si>
  <si>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</si>
  <si>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</si>
  <si>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</si>
  <si>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</si>
  <si>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</si>
  <si>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</si>
  <si>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</si>
  <si>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</si>
  <si>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</si>
  <si>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</si>
  <si>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</si>
  <si>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</si>
  <si>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</si>
  <si>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</si>
  <si>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</si>
  <si>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</si>
  <si>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</si>
  <si>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</si>
  <si>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</si>
  <si>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</si>
  <si>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</si>
  <si>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</si>
  <si>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</si>
  <si>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</si>
  <si>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</si>
  <si>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</si>
  <si>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</si>
  <si>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</si>
  <si>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</si>
  <si>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</si>
  <si>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</si>
  <si>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</si>
  <si>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</si>
  <si>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</si>
  <si>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</si>
  <si>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</si>
  <si>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</si>
  <si>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</si>
  <si>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</si>
  <si>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</si>
  <si>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</si>
  <si>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</si>
  <si>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</si>
  <si>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</si>
  <si>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</si>
  <si>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</si>
  <si>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</si>
  <si>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</si>
  <si>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</si>
  <si>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</si>
  <si>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</si>
  <si>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</si>
  <si>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</si>
  <si>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</si>
  <si>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</si>
  <si>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</si>
  <si>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</si>
  <si>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</si>
  <si>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</si>
  <si>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</si>
  <si>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</si>
  <si>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</si>
  <si>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</si>
  <si>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</si>
  <si>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</si>
  <si>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</si>
  <si>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</si>
  <si>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</si>
  <si>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</si>
  <si>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</si>
  <si>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</si>
  <si>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</si>
  <si>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</si>
  <si>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</si>
  <si>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</si>
  <si>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</si>
  <si>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</si>
  <si>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</si>
  <si>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</si>
  <si>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</si>
  <si>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</si>
  <si>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</si>
  <si>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</si>
  <si>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</si>
  <si>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</si>
  <si>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</si>
  <si>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</si>
  <si>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</si>
  <si>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</si>
  <si>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</si>
  <si>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</si>
  <si>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</si>
  <si>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</si>
  <si>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</si>
  <si>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</si>
  <si>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</si>
  <si>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</si>
  <si>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</si>
  <si>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</si>
  <si>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</si>
  <si>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</si>
  <si>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</si>
  <si>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</si>
  <si>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</si>
  <si>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</si>
  <si>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</si>
  <si>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</si>
  <si>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</si>
  <si>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</si>
  <si>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</si>
  <si>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</si>
  <si>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</si>
  <si>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</si>
  <si>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</si>
  <si>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</si>
  <si>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</si>
  <si>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</si>
  <si>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</si>
  <si>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</si>
  <si>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</si>
  <si>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</si>
  <si>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</si>
  <si>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</si>
  <si>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</si>
  <si>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</si>
  <si>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</si>
  <si>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</si>
  <si>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</si>
  <si>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</si>
  <si>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</si>
  <si>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</si>
  <si>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</si>
  <si>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</si>
  <si>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</si>
  <si>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</si>
  <si>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</si>
  <si>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</si>
  <si>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</si>
  <si>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</si>
  <si>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</si>
  <si>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</si>
  <si>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</si>
  <si>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</si>
  <si>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</si>
  <si>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</si>
  <si>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</si>
  <si>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</si>
  <si>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</si>
  <si>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</si>
  <si>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</si>
  <si>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</si>
  <si>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</si>
  <si>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</si>
  <si>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</si>
  <si>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</si>
  <si>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</si>
  <si>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</si>
  <si>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</si>
  <si>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</si>
  <si>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</si>
  <si>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</si>
  <si>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</si>
  <si>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</si>
  <si>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</si>
  <si>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</si>
  <si>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</si>
  <si>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</si>
  <si>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</si>
  <si>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</si>
  <si>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</si>
  <si>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</si>
  <si>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</si>
  <si>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</si>
  <si>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</si>
  <si>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</si>
  <si>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</si>
  <si>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</si>
  <si>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</si>
  <si>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</si>
  <si>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</si>
  <si>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</si>
  <si>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</si>
  <si>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</si>
  <si>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</si>
  <si>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</si>
  <si>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</si>
  <si>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</si>
  <si>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</si>
  <si>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</si>
  <si>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</si>
  <si>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</si>
  <si>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</si>
  <si>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</si>
  <si>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</si>
  <si>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</si>
  <si>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</si>
  <si>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</si>
  <si>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</si>
  <si>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</si>
  <si>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</si>
  <si>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</si>
  <si>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</si>
  <si>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</si>
  <si>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</si>
  <si>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</si>
  <si>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</si>
  <si>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</si>
  <si>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</si>
  <si>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</si>
  <si>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</si>
  <si>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</si>
  <si>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</si>
  <si>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</si>
  <si>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</si>
  <si>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</si>
  <si>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</si>
  <si>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</si>
  <si>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</si>
  <si>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</si>
  <si>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</si>
  <si>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</si>
  <si>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</si>
  <si>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</si>
  <si>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</si>
  <si>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</si>
  <si>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</si>
  <si>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</si>
  <si>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</si>
  <si>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</si>
  <si>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</si>
  <si>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</si>
  <si>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</si>
  <si>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</si>
  <si>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</si>
  <si>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</si>
  <si>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</si>
  <si>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</si>
  <si>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</si>
  <si>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</si>
  <si>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</si>
  <si>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</si>
  <si>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</si>
  <si>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</si>
  <si>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</si>
  <si>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</si>
  <si>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</si>
  <si>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</si>
  <si>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</si>
  <si>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</si>
  <si>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</si>
  <si>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</si>
  <si>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</si>
  <si>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</si>
  <si>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</si>
  <si>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</si>
  <si>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</si>
  <si>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</si>
  <si>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</si>
  <si>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</si>
  <si>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</si>
  <si>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</si>
  <si>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</si>
  <si>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</si>
  <si>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</si>
  <si>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</si>
  <si>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</si>
  <si>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</si>
  <si>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</si>
  <si>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</si>
  <si>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</si>
  <si>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</si>
  <si>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</si>
  <si>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</si>
  <si>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</si>
  <si>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</si>
  <si>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</si>
  <si>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</si>
  <si>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</si>
  <si>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</si>
  <si>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</si>
  <si>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</si>
  <si>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</si>
  <si>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</si>
  <si>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</si>
  <si>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</si>
  <si>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</si>
  <si>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</si>
  <si>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</si>
  <si>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</si>
  <si>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</si>
  <si>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</si>
  <si>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</si>
  <si>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</si>
  <si>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</si>
  <si>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</si>
  <si>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</si>
  <si>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</si>
  <si>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</si>
  <si>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</si>
  <si>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</si>
  <si>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</si>
  <si>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</si>
  <si>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</si>
  <si>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</si>
  <si>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</si>
  <si>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</si>
  <si>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</si>
  <si>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</si>
  <si>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</si>
  <si>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</si>
  <si>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</si>
  <si>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</si>
  <si>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</si>
  <si>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</si>
  <si>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</si>
  <si>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</si>
  <si>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</si>
  <si>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</si>
  <si>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</si>
  <si>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</si>
  <si>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</si>
  <si>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</si>
  <si>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</si>
  <si>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</si>
  <si>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</si>
  <si>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</si>
  <si>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</si>
  <si>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</si>
  <si>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</si>
  <si>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</si>
  <si>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</si>
  <si>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</si>
  <si>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</si>
  <si>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</si>
  <si>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</si>
  <si>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</si>
  <si>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</si>
  <si>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</si>
  <si>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</si>
  <si>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</si>
  <si>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</si>
  <si>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</si>
  <si>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</si>
  <si>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</si>
  <si>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</si>
  <si>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</si>
  <si>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</si>
  <si>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</si>
  <si>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</si>
  <si>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</si>
  <si>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</si>
  <si>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</si>
  <si>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</si>
  <si>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</si>
  <si>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</si>
  <si>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</si>
  <si>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</si>
  <si>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</si>
  <si>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</si>
  <si>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</si>
  <si>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</si>
  <si>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</si>
  <si>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</si>
  <si>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</si>
  <si>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</si>
  <si>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</si>
  <si>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</si>
  <si>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</si>
  <si>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</si>
  <si>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</si>
  <si>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</si>
  <si>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</si>
  <si>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</si>
  <si>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</si>
  <si>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</si>
  <si>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</si>
  <si>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</si>
  <si>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</si>
  <si>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</si>
  <si>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</si>
  <si>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</si>
  <si>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</si>
  <si>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</si>
  <si>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</si>
  <si>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</si>
  <si>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</si>
  <si>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</si>
  <si>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</si>
  <si>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</si>
  <si>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</si>
  <si>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</si>
  <si>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</si>
  <si>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</si>
  <si>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</si>
  <si>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</si>
  <si>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</si>
  <si>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</si>
  <si>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</si>
  <si>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</si>
  <si>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</si>
  <si>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</si>
  <si>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</si>
  <si>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</si>
  <si>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</si>
  <si>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</si>
  <si>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</si>
  <si>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</si>
  <si>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</si>
  <si>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</si>
  <si>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</si>
  <si>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</si>
  <si>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</si>
  <si>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</si>
  <si>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</si>
  <si>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</si>
  <si>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</si>
  <si>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</si>
  <si>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</si>
  <si>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</si>
  <si>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</si>
  <si>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</si>
  <si>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</si>
  <si>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</si>
  <si>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</si>
  <si>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</si>
  <si>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</si>
  <si>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</si>
  <si>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</si>
  <si>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</si>
  <si>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</si>
  <si>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</si>
  <si>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</si>
  <si>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</si>
  <si>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</si>
  <si>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</si>
  <si>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</si>
  <si>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</si>
  <si>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</si>
  <si>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</si>
  <si>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</si>
  <si>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</si>
  <si>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</si>
  <si>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</si>
  <si>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</si>
  <si>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</si>
  <si>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</si>
  <si>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</si>
  <si>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</si>
  <si>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</si>
  <si>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</si>
  <si>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</si>
  <si>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</si>
  <si>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</si>
  <si>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</si>
  <si>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</si>
  <si>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</si>
  <si>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</si>
  <si>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</si>
  <si>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</si>
  <si>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</si>
  <si>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</si>
  <si>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</si>
  <si>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</si>
  <si>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</si>
  <si>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</si>
  <si>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</si>
  <si>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</si>
  <si>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</si>
  <si>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</si>
  <si>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</si>
  <si>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</si>
  <si>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</si>
  <si>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</si>
  <si>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</si>
  <si>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</si>
  <si>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</si>
  <si>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</si>
  <si>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</si>
  <si>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</si>
  <si>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</si>
  <si>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</si>
  <si>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</si>
  <si>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</si>
  <si>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</si>
  <si>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</si>
  <si>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</si>
  <si>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</si>
  <si>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</si>
  <si>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</si>
  <si>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</si>
  <si>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</si>
  <si>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</si>
  <si>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</si>
  <si>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</si>
  <si>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</si>
  <si>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</si>
  <si>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</si>
  <si>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</si>
  <si>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</si>
  <si>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</si>
  <si>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</si>
  <si>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</si>
  <si>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</si>
  <si>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</si>
  <si>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</si>
  <si>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</si>
  <si>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</si>
  <si>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</si>
  <si>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</si>
  <si>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</si>
  <si>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</si>
  <si>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</si>
  <si>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</si>
  <si>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</si>
  <si>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</si>
  <si>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</si>
  <si>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</si>
  <si>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</si>
  <si>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</si>
  <si>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</si>
  <si>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</si>
  <si>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</si>
  <si>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</si>
  <si>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</si>
  <si>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</si>
  <si>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</si>
  <si>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</si>
  <si>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</si>
  <si>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</si>
  <si>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</si>
  <si>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</si>
  <si>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</si>
  <si>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</si>
  <si>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</si>
  <si>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</si>
  <si>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</si>
  <si>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</si>
  <si>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</si>
  <si>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</si>
  <si>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</si>
  <si>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</si>
  <si>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</si>
  <si>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</si>
  <si>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</si>
  <si>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</si>
  <si>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</si>
  <si>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</si>
  <si>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</si>
  <si>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</si>
  <si>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</si>
  <si>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</si>
  <si>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</si>
  <si>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</si>
  <si>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</si>
  <si>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</si>
  <si>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</si>
  <si>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</si>
  <si>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</si>
  <si>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</si>
  <si>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</si>
  <si>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</si>
  <si>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</si>
  <si>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</si>
  <si>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</si>
  <si>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</si>
  <si>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</si>
  <si>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</si>
  <si>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</si>
  <si>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</si>
  <si>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</si>
  <si>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</si>
  <si>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</si>
  <si>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</si>
  <si>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</si>
  <si>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</si>
  <si>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</si>
  <si>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</si>
  <si>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</si>
  <si>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</si>
  <si>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</si>
  <si>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</si>
  <si>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</si>
  <si>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</si>
  <si>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</si>
  <si>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</si>
  <si>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</si>
  <si>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</si>
  <si>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</si>
  <si>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</si>
  <si>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</si>
  <si>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</si>
  <si>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</si>
  <si>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</si>
  <si>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</si>
  <si>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</si>
  <si>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</si>
  <si>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</si>
  <si>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</si>
  <si>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</si>
  <si>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</si>
  <si>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</si>
  <si>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</si>
  <si>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</si>
  <si>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</si>
  <si>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</si>
  <si>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</si>
  <si>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</si>
  <si>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</si>
  <si>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</si>
  <si>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</si>
  <si>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</si>
  <si>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</si>
  <si>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</si>
  <si>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</si>
  <si>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</si>
  <si>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</si>
  <si>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</si>
  <si>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</si>
  <si>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</si>
  <si>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</si>
  <si>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</si>
  <si>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</si>
  <si>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</si>
  <si>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</si>
  <si>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</si>
  <si>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</si>
  <si>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</si>
  <si>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</si>
  <si>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</si>
  <si>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</si>
  <si>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</si>
  <si>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</si>
  <si>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</si>
  <si>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</si>
  <si>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</si>
  <si>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</si>
  <si>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</si>
  <si>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</si>
  <si>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</si>
  <si>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</si>
  <si>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</si>
  <si>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</si>
  <si>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</si>
  <si>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</si>
  <si>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</si>
  <si>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</si>
  <si>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</si>
  <si>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</si>
  <si>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</si>
  <si>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</si>
  <si>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</si>
  <si>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</si>
  <si>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</si>
  <si>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</si>
  <si>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</si>
  <si>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</si>
  <si>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</si>
  <si>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</si>
  <si>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</si>
  <si>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</si>
  <si>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</si>
  <si>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</si>
  <si>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</si>
  <si>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</si>
  <si>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</si>
  <si>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</si>
  <si>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</si>
  <si>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</si>
  <si>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</si>
  <si>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</si>
  <si>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</si>
  <si>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</si>
  <si>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</si>
  <si>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</si>
  <si>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</si>
  <si>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</si>
  <si>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</si>
  <si>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</si>
  <si>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</si>
  <si>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</si>
  <si>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</si>
  <si>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</si>
  <si>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</si>
  <si>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</si>
  <si>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</si>
  <si>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</si>
  <si>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</si>
  <si>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</si>
  <si>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</si>
  <si>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</si>
  <si>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</si>
  <si>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</si>
  <si>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</si>
  <si>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</si>
  <si>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</si>
  <si>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</si>
  <si>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</si>
  <si>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</si>
  <si>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</si>
  <si>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</si>
  <si>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</si>
  <si>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</si>
  <si>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</si>
  <si>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</si>
  <si>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</si>
  <si>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</si>
  <si>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</si>
  <si>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</si>
  <si>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</si>
  <si>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</si>
  <si>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</si>
  <si>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</si>
  <si>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</si>
  <si>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</si>
  <si>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</si>
  <si>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</si>
  <si>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</si>
  <si>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</si>
  <si>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</si>
  <si>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</si>
  <si>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</si>
  <si>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</si>
  <si>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</si>
  <si>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</si>
  <si>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</si>
  <si>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</si>
  <si>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</si>
  <si>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</si>
  <si>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</si>
  <si>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</si>
  <si>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</si>
  <si>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</si>
  <si>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</si>
  <si>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</si>
  <si>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</si>
  <si>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</si>
  <si>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</si>
  <si>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</si>
  <si>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</si>
  <si>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</si>
  <si>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</si>
  <si>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</si>
  <si>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</si>
  <si>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</si>
  <si>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</si>
  <si>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</si>
  <si>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</si>
  <si>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</si>
  <si>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</si>
  <si>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</si>
  <si>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</si>
  <si>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</si>
  <si>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</si>
  <si>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</si>
  <si>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</si>
  <si>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</si>
  <si>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</si>
  <si>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</si>
  <si>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</si>
  <si>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</si>
  <si>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</si>
  <si>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</si>
  <si>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</si>
  <si>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</si>
  <si>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</si>
  <si>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</si>
  <si>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</si>
  <si>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</si>
  <si>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</si>
  <si>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</si>
  <si>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</si>
  <si>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</si>
  <si>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</si>
  <si>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</si>
  <si>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</si>
  <si>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</si>
  <si>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</si>
  <si>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</si>
  <si>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</si>
  <si>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</si>
  <si>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</si>
  <si>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</si>
  <si>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</si>
  <si>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</si>
  <si>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</si>
  <si>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</si>
  <si>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</si>
  <si>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</si>
  <si>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</si>
  <si>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</si>
  <si>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</si>
  <si>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</si>
  <si>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</si>
  <si>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</si>
  <si>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</si>
  <si>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</si>
  <si>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</si>
  <si>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</si>
  <si>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</si>
  <si>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</si>
  <si>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</si>
  <si>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</si>
  <si>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</si>
  <si>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</si>
  <si>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</si>
  <si>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</si>
  <si>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</si>
  <si>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</si>
  <si>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</si>
  <si>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</si>
  <si>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</si>
  <si>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</si>
  <si>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</si>
  <si>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</si>
  <si>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</si>
  <si>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</si>
  <si>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</si>
  <si>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</si>
  <si>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</si>
  <si>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</si>
  <si>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</si>
  <si>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</si>
  <si>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</si>
  <si>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</si>
  <si>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</si>
  <si>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</si>
  <si>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</si>
  <si>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</si>
  <si>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</si>
  <si>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</si>
  <si>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</si>
  <si>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</si>
  <si>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</si>
  <si>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</si>
  <si>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</si>
  <si>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</si>
  <si>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</si>
  <si>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</si>
  <si>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</si>
  <si>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</si>
  <si>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</si>
  <si>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</si>
  <si>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</si>
  <si>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</si>
  <si>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</si>
  <si>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</si>
  <si>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</si>
  <si>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</si>
  <si>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</si>
  <si>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</si>
  <si>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</si>
  <si>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</si>
  <si>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</si>
  <si>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</si>
  <si>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</si>
  <si>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</si>
  <si>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</si>
  <si>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</si>
  <si>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</si>
  <si>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</si>
  <si>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</si>
  <si>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</si>
  <si>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</si>
  <si>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</si>
  <si>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</si>
  <si>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</si>
  <si>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</si>
  <si>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</si>
  <si>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</si>
  <si>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</si>
  <si>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</si>
  <si>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</si>
  <si>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</si>
  <si>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</si>
  <si>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</si>
  <si>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</si>
  <si>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</si>
  <si>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</si>
  <si>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</si>
  <si>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</si>
  <si>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</si>
  <si>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</si>
  <si>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</si>
  <si>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</si>
  <si>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</si>
  <si>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</si>
  <si>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</si>
  <si>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</si>
  <si>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</si>
  <si>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</si>
  <si>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</si>
  <si>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</si>
  <si>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</si>
  <si>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</si>
  <si>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</si>
  <si>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</si>
  <si>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</si>
  <si>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</si>
  <si>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</si>
  <si>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</si>
  <si>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</si>
  <si>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</si>
  <si>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</si>
  <si>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</si>
  <si>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</si>
  <si>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</si>
  <si>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</si>
  <si>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</si>
  <si>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</si>
  <si>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</si>
  <si>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</si>
  <si>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</si>
  <si>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</si>
  <si>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</si>
  <si>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</si>
  <si>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</si>
  <si>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</si>
  <si>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</si>
  <si>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</si>
  <si>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</si>
  <si>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</si>
  <si>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</si>
  <si>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</si>
  <si>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</si>
  <si>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</si>
  <si>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</si>
  <si>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</si>
  <si>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</si>
  <si>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</si>
  <si>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</si>
  <si>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</si>
  <si>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</si>
  <si>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</si>
  <si>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</si>
  <si>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</si>
  <si>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</si>
  <si>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</si>
  <si>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</si>
  <si>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</si>
  <si>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</si>
  <si>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</si>
  <si>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</si>
  <si>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</si>
  <si>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</si>
  <si>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</si>
  <si>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</si>
  <si>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</si>
  <si>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</si>
  <si>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</si>
  <si>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</si>
  <si>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</si>
  <si>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</si>
  <si>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</si>
  <si>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</si>
  <si>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</si>
  <si>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</si>
  <si>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</si>
  <si>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</si>
  <si>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</si>
  <si>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</si>
  <si>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</si>
  <si>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</si>
  <si>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</si>
  <si>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</si>
  <si>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</si>
  <si>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</si>
  <si>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</si>
  <si>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</si>
  <si>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</si>
  <si>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</si>
  <si>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</si>
  <si>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</si>
  <si>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</si>
  <si>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</si>
  <si>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</si>
  <si>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</si>
  <si>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</si>
  <si>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</si>
  <si>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</si>
  <si>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</si>
  <si>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</si>
  <si>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</si>
  <si>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</si>
  <si>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</si>
  <si>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</si>
  <si>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</si>
  <si>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</si>
  <si>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</si>
  <si>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</si>
  <si>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</si>
  <si>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</si>
  <si>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</si>
  <si>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</si>
  <si>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</si>
  <si>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</si>
  <si>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</si>
  <si>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</si>
  <si>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</si>
  <si>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</si>
  <si>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</si>
  <si>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</si>
  <si>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</si>
  <si>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</si>
  <si>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</si>
  <si>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</si>
  <si>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</si>
  <si>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</si>
  <si>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</si>
  <si>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</si>
  <si>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</si>
  <si>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</si>
  <si>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</si>
  <si>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</si>
  <si>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</si>
  <si>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</si>
  <si>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</si>
  <si>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</si>
  <si>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</si>
  <si>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</si>
  <si>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</si>
  <si>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</si>
  <si>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</si>
  <si>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</si>
  <si>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</si>
  <si>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</si>
  <si>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</si>
  <si>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</si>
  <si>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</si>
  <si>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</si>
  <si>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</si>
  <si>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</si>
  <si>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</si>
  <si>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</si>
  <si>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</si>
  <si>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</si>
  <si>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</si>
  <si>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</si>
  <si>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</si>
  <si>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</si>
  <si>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</si>
  <si>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</si>
  <si>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</si>
  <si>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</si>
  <si>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</si>
  <si>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</si>
  <si>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</si>
  <si>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</si>
  <si>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</si>
  <si>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</si>
  <si>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</si>
  <si>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</si>
  <si>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</si>
  <si>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</si>
  <si>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</si>
  <si>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</si>
  <si>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</si>
  <si>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</si>
  <si>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</si>
  <si>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</si>
  <si>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</si>
  <si>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</si>
  <si>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</si>
  <si>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</si>
  <si>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</si>
  <si>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</si>
  <si>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</si>
  <si>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</si>
  <si>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</si>
  <si>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</si>
  <si>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</si>
  <si>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</si>
  <si>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</si>
  <si>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</si>
  <si>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</si>
  <si>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</si>
  <si>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</si>
  <si>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</si>
  <si>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</si>
  <si>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</si>
  <si>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</si>
  <si>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</si>
  <si>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</si>
  <si>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</si>
  <si>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</si>
  <si>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</si>
  <si>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</si>
  <si>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</si>
  <si>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</si>
  <si>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</si>
  <si>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</si>
  <si>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</si>
  <si>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</si>
  <si>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</si>
  <si>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</si>
  <si>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</si>
  <si>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</si>
  <si>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</si>
  <si>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</si>
  <si>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</si>
  <si>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</si>
  <si>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</si>
  <si>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</si>
  <si>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</si>
  <si>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</si>
  <si>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</si>
  <si>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</si>
  <si>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</si>
  <si>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</si>
  <si>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</si>
  <si>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</si>
  <si>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</si>
  <si>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</si>
  <si>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</si>
  <si>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</si>
  <si>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</si>
  <si>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</si>
  <si>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</si>
  <si>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</si>
  <si>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</si>
  <si>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</si>
  <si>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</si>
  <si>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</si>
  <si>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</si>
  <si>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</si>
  <si>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</si>
  <si>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</si>
  <si>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</si>
  <si>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</si>
  <si>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</si>
  <si>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</si>
  <si>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</si>
  <si>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</si>
  <si>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</si>
  <si>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</si>
  <si>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</si>
  <si>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</si>
  <si>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</si>
  <si>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</si>
  <si>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</si>
  <si>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</si>
  <si>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</si>
  <si>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</si>
  <si>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</si>
  <si>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</si>
  <si>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</si>
  <si>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</si>
  <si>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</si>
  <si>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</si>
  <si>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</si>
  <si>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</si>
  <si>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</si>
  <si>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</si>
  <si>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</si>
  <si>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</si>
  <si>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</si>
  <si>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</si>
  <si>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</si>
  <si>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</si>
  <si>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</si>
  <si>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</si>
  <si>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</si>
  <si>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</si>
  <si>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</si>
  <si>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</si>
  <si>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</si>
  <si>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</si>
  <si>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</si>
  <si>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</si>
  <si>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</si>
  <si>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</si>
  <si>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</si>
  <si>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</si>
  <si>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</si>
  <si>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</si>
  <si>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</si>
  <si>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</si>
  <si>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</si>
  <si>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</si>
  <si>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</si>
  <si>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</si>
  <si>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</si>
  <si>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</si>
  <si>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</si>
  <si>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</si>
  <si>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</si>
  <si>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</si>
  <si>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</si>
  <si>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</si>
  <si>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</si>
  <si>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</si>
  <si>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</si>
  <si>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</si>
  <si>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</si>
  <si>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</si>
  <si>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</si>
  <si>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</si>
  <si>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</si>
  <si>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</si>
  <si>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</si>
  <si>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</si>
  <si>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</si>
  <si>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</si>
  <si>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</si>
  <si>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</si>
  <si>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</si>
  <si>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</si>
  <si>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</si>
  <si>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</si>
  <si>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</si>
  <si>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</si>
  <si>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</si>
  <si>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</si>
  <si>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</si>
  <si>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</si>
  <si>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</si>
  <si>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</si>
  <si>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</si>
  <si>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</si>
  <si>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</si>
  <si>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</si>
  <si>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</si>
  <si>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</si>
  <si>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</si>
  <si>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</si>
  <si>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</si>
  <si>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</si>
  <si>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</si>
  <si>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</si>
  <si>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</si>
  <si>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</si>
  <si>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</si>
  <si>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</si>
  <si>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</si>
  <si>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</si>
  <si>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</si>
  <si>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</si>
  <si>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</si>
  <si>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</si>
  <si>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</si>
  <si>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</si>
  <si>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</si>
  <si>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</si>
  <si>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</si>
  <si>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</si>
  <si>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</si>
  <si>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</si>
  <si>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</si>
  <si>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</si>
  <si>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</si>
  <si>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</si>
  <si>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</si>
  <si>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</si>
  <si>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</si>
  <si>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</si>
  <si>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</si>
  <si>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</si>
  <si>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</si>
  <si>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</si>
  <si>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</si>
  <si>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</si>
  <si>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</si>
  <si>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</si>
  <si>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</si>
  <si>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</si>
  <si>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</si>
  <si>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</si>
  <si>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</si>
  <si>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</si>
  <si>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</si>
  <si>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</si>
  <si>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</si>
  <si>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</si>
  <si>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</si>
  <si>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</si>
  <si>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</si>
  <si>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</si>
  <si>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</si>
  <si>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</si>
  <si>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</si>
  <si>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</si>
  <si>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</si>
  <si>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</si>
  <si>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</si>
  <si>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</si>
  <si>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</si>
  <si>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</si>
  <si>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</si>
  <si>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</si>
  <si>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</si>
  <si>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</si>
  <si>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</si>
  <si>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</si>
  <si>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</si>
  <si>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</si>
  <si>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</si>
  <si>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</si>
  <si>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</si>
  <si>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</si>
  <si>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</si>
  <si>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</si>
  <si>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</si>
  <si>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</si>
  <si>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</si>
  <si>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</si>
  <si>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</si>
  <si>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</si>
  <si>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</si>
  <si>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</si>
  <si>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</si>
  <si>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</si>
  <si>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</si>
  <si>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</si>
  <si>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</si>
  <si>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</si>
  <si>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</si>
  <si>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</si>
  <si>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</si>
  <si>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</si>
  <si>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</si>
  <si>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</si>
  <si>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</si>
  <si>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</si>
  <si>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</si>
  <si>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</si>
  <si>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</si>
  <si>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</si>
  <si>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</si>
  <si>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</si>
  <si>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</si>
  <si>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</si>
  <si>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</si>
  <si>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</si>
  <si>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</si>
  <si>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</si>
  <si>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</si>
  <si>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</si>
  <si>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</si>
  <si>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</si>
  <si>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</si>
  <si>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</si>
  <si>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</si>
  <si>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</si>
  <si>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</si>
  <si>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</si>
  <si>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</si>
  <si>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</si>
  <si>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</si>
  <si>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</si>
  <si>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</si>
  <si>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</si>
  <si>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</si>
  <si>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</si>
  <si>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</si>
  <si>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</si>
  <si>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</si>
  <si>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</si>
  <si>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</si>
  <si>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</si>
  <si>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</si>
  <si>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</si>
  <si>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</si>
  <si>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</si>
  <si>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</si>
  <si>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</si>
  <si>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</si>
  <si>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</si>
  <si>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</si>
  <si>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</si>
  <si>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</si>
  <si>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</si>
  <si>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</si>
  <si>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</si>
  <si>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</si>
  <si>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</si>
  <si>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</si>
  <si>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</si>
  <si>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</si>
  <si>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</si>
  <si>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</si>
  <si>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</si>
  <si>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</si>
  <si>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</si>
  <si>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</si>
  <si>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</si>
  <si>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</si>
  <si>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</si>
  <si>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</si>
  <si>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</si>
  <si>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</si>
  <si>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</si>
  <si>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</si>
  <si>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</si>
  <si>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</si>
  <si>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</si>
  <si>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</si>
  <si>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</si>
  <si>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</si>
  <si>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</si>
  <si>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</si>
  <si>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</si>
  <si>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</si>
  <si>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</si>
  <si>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</si>
  <si>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</si>
  <si>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</si>
  <si>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</si>
  <si>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</si>
  <si>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</si>
  <si>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</si>
  <si>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</si>
  <si>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</si>
  <si>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</si>
  <si>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</si>
  <si>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</si>
  <si>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</si>
  <si>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</si>
  <si>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</si>
  <si>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</si>
  <si>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</si>
  <si>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</si>
  <si>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</si>
  <si>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</si>
  <si>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seaport/As per seaport maintenance, team working to restore power1hr</t>
  </si>
  <si>
    <t>PCM-20251005-00000990</t>
  </si>
  <si>
    <t xml:space="preserve">Access issue, located inside Airport, need special arrangement </t>
  </si>
  <si>
    <t>NO PCM</t>
  </si>
  <si>
    <t>EM team on the way need 30 Min</t>
  </si>
  <si>
    <t xml:space="preserve"> PCM-20251005-00001880 </t>
  </si>
  <si>
    <t>EM team on the way need 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</si>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</sst>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 totalsRowShown="0" headerRowDxfId="48" dataDxfId="47" headerRowBorderDxfId="45" tableBorderDxfId="46" totalsRowBorderDxfId="44">
  <autoFilter ref="A1:L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5" totalsRowShown="0" headerRowDxfId="15" dataDxfId="14" headerRowBorderDxfId="12" tableBorderDxfId="13">
  <autoFilter ref="A1:L2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272.5861069444436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0.12843333333148621</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45935.53453287037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45935.53453287037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45935.53453287037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45935.53453287037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45935.53453287037</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45935.534532638892</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45935.534532638892</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45935.53453287037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45935.53453287037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45935.53453287037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45935.53453287037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45935.53453287037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45935.53453287037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45935.53453287037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45935.53453287037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45935.53453287037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45935.53453287037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45935.53453287037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45935.53453287037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45935.53453287037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45935.53453287037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45935.53453287037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45935.53453287037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45935.53453287037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45935.53453287037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45935.53453287037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45935.53453287037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45935.53453287037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45935.53453287037</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ED85E360-1E28-45AE-8CAD-AF6C82F66AAB}"/>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243.88275023148162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128.80744930556102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110.53469467593095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45935.534532638892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45935.534532638892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45935.534532638892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45935.534532638892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45935.534532638892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45935.534532638892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45935.534532638892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50"/>
      <c r="E13" s="131"/>
      <c r="F13" s="132"/>
      <c r="G13" s="133">
        <f ca="1">IFERROR(NOW()-F13,"-")</f>
        <v>45935.534532638892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45935.534532638892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45935.534532638892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45935.534532638892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45935.534532638892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45935.534532638892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45935.534532638892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45935.534532638892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45935.534532638892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45935.534532638892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45935.534532638892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45935.534532638892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45935.534532638892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45935.534532638892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45935.534532638892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45935.534532638892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45935.534532638892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45935.534532638892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45935.534532638892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45935.534532638892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45935.534532638892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45935.534532638892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45935.534532638892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45935.534532638892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45935.534532638892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45935.534532638892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45935.534532638892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45935.534532638892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45935.534532638892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45935.534532638892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45935.534532638892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45935.534532638892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45935.534532638892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45935.534532638892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45935.534532638892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45935.534532638892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45935.534532638892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45935.534532638892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45935.534532638892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45935.534532638892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45935.534532638892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45935.534532638892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45935.534532638892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45935.534532638892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45935.534532638892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45935.534532638892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45935.534532638892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45935.534532638892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45935.534532638892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45935.534532638892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45935.534532638892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45935.534532638892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45935.534532638892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45935.534532638892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45935.534532638892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45935.534532638892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45935.534532638892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45935.534532638892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45935.534532638892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45935.534532638892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45935.534532638892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45935.534532638892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45935.534532638892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45935.534532638892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45935.534532638892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45935.534532638892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45935.534532638892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45935.534532638892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45935.534532638892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45935.534532638892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45935.534532638892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45935.534532638892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45935.534532638892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45935.534532638892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45935.534532638892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45935.534532638892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45935.534532638892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45935.534532638892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45935.534532638892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45935.534532638892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45935.534532638892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45935.534532638892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45935.534532638892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45935.534532638892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45935.534532638892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45935.534532638892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45935.534532638892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45935.534532638892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45935.534532638892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45935.534532638892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45935.534532638892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45935.534532638892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45935.534532638892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45935.534532638892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45935.534532638892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45935.534532638892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45935.534532638892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45935.534532638892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45935.534532638892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45935.534532638892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45935.534532638892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45935.534532638892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45935.534532638892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45935.534532638892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45935.534532638892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45935.534532638892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45935.534532638892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45935.534532638892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45935.534532638892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45935.534532638892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45935.534532638892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45935.534532638892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45935.534532638892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45935.534532638892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45935.534532638892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45935.534532638892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45935.534532638892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45935.534532638892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45935.534532638892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45935.534532638892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45935.534532638892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45935.534532638892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45935.534532638892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45935.534532638892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45935.534532638892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45935.534532638892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45935.534532638892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45935.534532638892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45935.534532638892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45935.534532638892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45935.534532638892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45935.534532638892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45935.534532638892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45935.534532638892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45935.534532638892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45935.534532638892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45935.534532638892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45935.534532638892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45935.534532638892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45935.534532638892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45935.534532638892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45935.534532638892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45935.534532638892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45935.534532638892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45935.534532638892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45935.534532638892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45935.534532638892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45935.534532638892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45935.534532638892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45935.534532638892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45935.534532638892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45935.534532638892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45935.534532638892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45935.534532638892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45935.534532638892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45935.534532638892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45935.534532638892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45935.534532638892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45935.534532638892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45935.534532638892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45935.534532638892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45935.534532638892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45935.534532638892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45935.534532638892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45935.534532638892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45935.534532638892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45935.534532638892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45935.534532638892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45935.534532638892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45935.534532638892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45935.534532638892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45935.534532638892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45935.534532638892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45935.534532638892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45935.534532638892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45935.534532638892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45935.534532638892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45935.534532638892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45935.534532638892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45935.534532638892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45935.534532638892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45935.534532638892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45935.534532638892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45935.534532638892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45935.534532638892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45935.534532638892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45935.534532638892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45935.534532638892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45935.534532638892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45935.534532638892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45935.534532638892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45935.534532638892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45935.534532638892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45935.534532638892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45935.534532638892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45935.534532638892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45935.534532638892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45935.534532638892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45935.534532638892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45935.534532638892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45935.534532638892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45935.534532638892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45935.534532638892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45935.534532638892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45935.534532638892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45935.534532638892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45935.534532638892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45935.534532638892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45935.534532638892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45935.534532638892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45935.534532638892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45935.534532638892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45935.534532638892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45935.534532638892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45935.534532638892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45935.534532638892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45935.534532638892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45935.534532638892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45935.534532638892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45935.534532638892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45935.534532638892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45935.534532638892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45935.534532638892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45935.534532638892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45935.534532638892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45935.534532638892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45935.534532638892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45935.534532638892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45935.534532638892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45935.534532638892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45935.534532638892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45935.534532638892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45935.534532638892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45935.534532638892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45935.534532638892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45935.534532638892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45935.534532638892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45935.534532638892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45935.534532638892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45935.534532638892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45935.534532638892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45935.534532638892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45935.534532638892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45935.534532638892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45935.534532638892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45935.534532638892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45935.534532638892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45935.534532638892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45935.534532638892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45935.534532638892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45935.534532638892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45935.534532638892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45935.534532638892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45935.534532638892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45935.534532638892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45935.534532638892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45935.534532638892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45935.534532638892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45935.534532638892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45935.534532638892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45935.534532638892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45935.534532638892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45935.534532638892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45935.534532638892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45935.534532638892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45935.534532638892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45935.534532638892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45935.534532638892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45935.534532638892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45935.534532638892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45935.534532638892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45935.534532638892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45935.534532638892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45935.534532638892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45935.534532638892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45935.534532638892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45935.534532638892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45935.534532638892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45935.534532638892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45935.534532638892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45935.534532638892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45935.534532638892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45935.534532638892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45935.534532638892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39054</v>
      </c>
      <c r="B2" s="75" t="str">
        <f>IFERROR(VLOOKUP(D2,DB!A:K,11,0),"")</f>
        <v>R3</v>
      </c>
      <c r="C2" s="18">
        <v>1</v>
      </c>
      <c r="D2" s="18" t="s">
        <v>11543</v>
      </c>
      <c r="E2" s="18" t="s">
        <v>38964</v>
      </c>
      <c r="F2" s="141">
        <v>45935.374467592592</v>
      </c>
      <c r="G2" s="21">
        <f t="shared" ref="G2:G51" ca="1" si="0">IFERROR(NOW()-F2,"-")</f>
        <v>0.16006504630058771</v>
      </c>
      <c r="H2" s="141">
        <v>45935.277465277781</v>
      </c>
      <c r="I2" s="19" t="str">
        <f>IFERROR(VLOOKUP(D2,DB!A:F,6,0),"")</f>
        <v>SCECO</v>
      </c>
      <c r="J2" s="18" t="str">
        <f>IFERROR(VLOOKUP(D2,DB!A:G,7,0),"")</f>
        <v>Weak</v>
      </c>
      <c r="K2" s="50" t="s">
        <v>39055</v>
      </c>
      <c r="L2" s="23" t="str">
        <f>IFERROR(VLOOKUP(D2,DB!A:I,9,0),"")</f>
        <v>Latis</v>
      </c>
    </row>
    <row r="3" spans="1:13" ht="15" customHeight="1">
      <c r="A3" s="19"/>
      <c r="B3" s="75" t="str">
        <f>IFERROR(VLOOKUP(D3,DB!A:K,11,0),"")</f>
        <v/>
      </c>
      <c r="C3" s="18"/>
      <c r="D3" s="18"/>
      <c r="E3" s="18"/>
      <c r="F3" s="20"/>
      <c r="G3" s="21">
        <f t="shared" ca="1" si="0"/>
        <v>45935.53453287037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45935.53453287037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45935.53453287037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45935.53453287037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45935.53453287037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45935.53453287037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45935.53453287037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45935.53453287037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45935.53453287037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45935.53453287037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45935.53453287037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45935.53453287037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45935.53453287037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45935.53453287037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45935.53453287037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45935.53453287037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45935.53453287037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45935.53453287037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45935.53453287037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45935.53453287037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45935.53453287037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45935.53453287037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45935.53453287037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45935.53453287037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45935.53453287037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45935.53453287037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45935.53453287037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45935.53453287037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45935.53453287037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45935.53453287037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45935.53453287037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45935.53453287037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45935.53453287037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45935.53453287037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45935.53453287037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45935.53453287037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45935.53453287037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45935.53453287037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45935.53453287037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45935.53453287037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45935.53453287037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45935.53453287037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45935.53453287037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45935.53453287037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45935.53453287037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45935.53453287037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45935.53453287037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45935.53453287037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45935.53453287037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45935.53453287037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45935.53453287037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45935.53453287037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45935.53453287037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45935.53453287037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45935.53453287037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45935.53453287037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45935.53453287037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45935.53453287037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45935.53453287037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45935.53453287037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45935.53453287037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45935.53453287037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45935.53453287037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45935.53453287037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45935.53453287037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45935.53453287037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45935.53453287037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45935.53453287037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45935.53453287037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45935.53453287037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45935.53453287037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45935.53453287037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45935.53453287037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45935.53453287037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45935.53453287037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45935.53453287037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45935.53453287037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45935.53453287037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45935.53453287037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45935.53453287037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45935.53453287037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45935.53453287037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45935.53453287037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45935.53453287037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45935.53453287037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45935.53453287037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45935.53453287037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45935.53453287037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45935.53453287037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45935.53453287037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45935.53453287037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45935.53453287037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45935.53453287037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45935.53453287037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45935.53453287037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45935.53453287037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45935.53453287037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45935.53453287037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45935.53453287037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45935.53453287037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45935.53453287037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45935.53453287037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45935.53453287037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45935.53453287037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45935.53453287037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45935.53453287037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45935.53453287037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45935.53453287037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45935.53453287037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45935.53453287037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45935.53453287037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45935.53453287037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45935.53453287037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45935.53453287037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45935.53453287037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45935.53453287037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45935.53453287037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45935.53453287037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45935.53453287037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45935.53453287037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45935.53453287037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45935.53453287037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45935.53453287037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45935.53453287037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45935.53453287037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45935.53453287037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45935.53453287037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45935.53453287037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45935.53453287037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45935.53453287037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45935.53453287037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45935.53453287037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45935.53453287037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45935.53453287037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45935.53453287037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45935.53453287037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45935.53453287037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45935.53453287037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45935.53453287037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45935.53453287037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45935.53453287037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45935.53453287037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45935.53453287037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45935.53453287037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45935.53453287037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45935.53453287037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45935.53453287037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45935.53453287037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45935.53453287037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45935.53453287037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45935.53453287037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45935.53453287037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45935.53453287037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45935.53453287037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45935.53453287037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45935.53453287037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45935.53453287037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45935.53453287037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45935.53453287037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45935.53453287037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45935.53453287037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45935.53453287037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45935.53453287037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45935.53453287037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45935.53453287037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45935.53453287037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45935.53453287037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45935.53453287037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45935.53453287037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45935.53453287037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45935.53453287037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45935.53453287037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45935.53453287037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45935.53453287037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45935.53453287037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45935.53453287037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45935.53453287037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45935.53453287037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45935.53453287037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45935.53453287037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45935.53453287037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45935.53453287037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45935.53453287037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45935.53453287037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45935.53453287037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45935.53453287037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45935.53453287037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45935.53453287037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45935.53453287037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45935.53453287037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45935.53453287037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45935.53453287037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45935.53453287037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45935.53453287037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45935.53453287037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45935.53453287037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45935.53453287037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45935.53453287037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45935.53453287037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45935.53453287037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45935.53453287037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45935.53453287037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45935.53453287037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45935.53453287037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45935.53453287037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45935.53453287037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45935.53453287037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45935.53453287037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45935.53453287037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45935.53453287037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45935.53453287037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45935.53453287037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45935.53453287037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45935.53453287037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45935.53453287037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45935.53453287037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45935.53453287037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45935.53453287037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45935.53453287037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45935.53453287037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45935.53453287037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45935.53453287037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45935.53453287037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45935.53453287037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45935.53453287037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45935.53453287037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45935.53453287037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45935.53453287037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45935.53453287037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45935.53453287037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45935.53453287037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45935.53453287037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45935.53453287037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45935.53453287037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45935.53453287037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45935.53453287037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45935.53453287037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45935.53453287037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45935.53453287037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45935.53453287037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45935.53453287037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45935.53453287037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45935.53453287037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45935.53453287037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45935.53453287037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45935.53453287037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45935.53453287037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45935.53453287037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45935.53453287037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45935.53453287037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45935.53453287037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45935.53453287037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45935.53453287037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45935.53453287037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45935.53453287037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45935.53453287037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45935.53453287037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45935.53453287037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45935.53453287037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45935.53453287037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45935.53453287037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45935.53453287037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45935.53453287037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45935.53453287037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45935.53453287037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45935.53453287037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45935.53453287037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45935.53453287037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45935.53453287037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45935.53453287037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45935.53453287037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45935.53453287037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45935.53453287037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45935.53453287037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45935.53453287037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45935.53453287037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45935.53453287037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45935.53453287037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45935.53453287037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45935.53453287037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45935.53453287037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45935.53453287037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45935.53453287037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45935.53453287037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45935.53453287037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45935.53453287037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45935.53453287037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45935.53453287037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45935.53453287037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45935.53453287037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45935.53453287037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45935.53453287037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45935.53453287037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45935.53453287037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45935.53453287037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45935.53453287037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45935.53453287037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45935.53453287037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45935.53453287037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45935.53453287037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45935.53453287037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45935.53453287037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45935.53453287037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45935.53453287037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45935.53453287037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45935.53453287037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45935.53453287037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45935.53453287037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45935.53453287037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45935.53453287037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45935.53453287037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45935.53453287037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45935.53453287037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45935.53453287037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45935.53453287037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45935.53453287037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45935.53453287037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45935.53453287037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45935.53453287037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45935.53453287037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45935.53453287037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45935.53453287037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45935.53453287037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45935.53453287037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45935.53453287037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45935.53453287037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45935.53453287037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45935.53453287037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45935.53453287037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45935.53453287037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45935.53453287037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45935.53453287037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45935.53453287037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45935.53453287037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45935.53453287037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45935.53453287037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45935.53453287037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45935.53453287037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45935.53453287037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45935.53453287037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45935.53453287037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45935.53453287037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45935.53453287037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45935.53453287037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45935.53453287037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45935.53453287037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45935.53453287037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45935.53453287037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45935.53453287037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45935.53453287037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45935.53453287037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45935.53453287037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45935.53453287037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45935.53453287037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45935.53453287037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45935.53453287037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45935.53453287037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45935.53453287037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45935.53453287037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45935.53453287037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45935.53453287037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45935.53453287037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45935.53453287037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45935.53453287037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45935.53453287037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45935.53453287037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45935.53453287037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45935.53453287037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45935.53453287037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45935.53453287037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45935.53453287037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45935.53453287037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45935.53453287037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45935.53453287037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45935.53453287037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45935.53453287037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45935.53453287037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45935.53453287037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45935.53453287037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45935.53453287037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45935.53453287037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45935.53453287037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45935.53453287037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45935.53453287037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45935.53453287037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45935.53453287037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45935.53453287037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45935.53453287037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45935.53453287037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45935.53453287037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45935.53453287037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45935.53453287037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45935.53453287037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45935.53453287037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45935.53453287037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45935.53453287037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45935.53453287037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45935.53453287037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45935.53453287037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45935.53453287037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45935.53453287037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45935.53453287037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45935.53453287037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45935.53453287037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45935.53453287037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45935.53453287037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45935.53453287037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45935.53453287037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45935.53453287037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45935.53453287037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45935.53453287037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45935.53453287037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45935.53453287037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45935.53453287037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45935.53453287037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45935.53453287037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45935.53453287037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45935.53453287037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45935.53453287037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45935.53453287037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45935.53453287037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45935.53453287037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45935.53453287037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45935.53453287037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45935.53453287037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45935.53453287037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45935.53453287037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45935.53453287037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45935.53453287037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45935.53453287037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45935.53453287037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45935.53453287037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45935.53453287037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45935.53453287037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45935.53453287037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45935.53453287037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45935.53453287037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45935.53453287037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45935.53453287037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45935.53453287037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45935.53453287037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45935.53453287037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45935.53453287037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45935.53453287037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45935.53453287037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45935.53453287037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45935.53453287037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45935.53453287037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45935.53453287037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45935.53453287037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45935.53453287037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45935.53453287037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45935.53453287037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45935.53453287037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45935.53453287037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45935.53453287037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45935.53453287037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45935.53453287037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45935.53453287037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45935.53453287037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45935.53453287037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45935.53453287037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45935.53453287037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45935.53453287037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45935.53453287037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45935.53453287037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45935.53453287037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45935.53453287037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45935.53453287037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45935.53453287037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45935.53453287037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45935.53453287037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45935.53453287037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45935.53453287037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45935.53453287037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45935.53453287037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45935.53453287037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45935.53453287037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45935.53453287037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45935.53453287037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45935.53453287037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45935.53453287037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45935.53453287037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45935.53453287037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45935.53453287037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45935.53453287037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45935.53453287037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45935.53453287037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45935.53453287037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45935.53453287037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45935.53453287037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45935.53453287037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45935.53453287037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45935.53453287037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45935.53453287037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45935.53453287037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45935.53453287037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45935.53453287037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45935.53453287037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45935.53453287037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45935.53453287037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45935.53453287037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45935.53453287037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45935.53453287037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45935.53453287037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45935.53453287037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45935.53453287037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45935.53453287037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45935.53453287037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45935.53453287037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45935.53453287037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45935.53453287037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45935.53453287037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45935.53453287037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45935.53453287037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45935.53453287037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45935.53453287037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45935.53453287037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45935.53453287037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45935.53453287037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45935.53453287037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45935.53453287037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45935.53453287037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45935.53453287037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45935.53453287037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45935.53453287037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45935.53453287037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45935.53453287037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45935.53453287037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45935.53453287037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45935.53453287037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45935.53453287037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45935.53453287037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45935.53453287037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45935.53453287037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45935.53453287037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45935.53453287037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45935.53453287037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45935.53453287037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45935.53453287037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45935.53453287037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45935.53453287037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45935.53453287037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45935.53453287037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45935.53453287037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45935.53453287037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45935.53453287037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45935.53453287037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45935.53453287037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45935.53453287037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45935.53453287037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45935.53453287037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45935.53453287037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45935.53453287037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45935.53453287037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45935.53453287037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45935.53453287037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45935.53453287037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45935.53453287037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45935.53453287037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45935.53453287037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45935.53453287037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45935.53453287037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45935.53453287037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45935.53453287037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45935.53453287037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45935.53453287037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45935.53453287037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45935.53453287037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45935.53453287037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45935.53453287037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45935.53453287037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45935.53453287037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45935.53453287037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45935.53453287037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45935.53453287037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45935.53453287037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45935.53453287037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45935.53453287037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45935.53453287037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45935.53453287037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45935.53453287037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45935.53453287037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45935.53453287037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45935.53453287037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45935.53453287037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45935.53453287037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45935.53453287037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45935.53453287037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45935.53453287037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45935.53453287037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45935.53453287037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45935.53453287037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45935.53453287037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45935.53453287037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45935.53453287037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45935.53453287037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45935.53453287037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45935.53453287037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45935.53453287037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45935.53453287037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45935.53453287037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45935.53453287037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45935.53453287037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45935.53453287037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45935.53453287037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45935.53453287037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45935.53453287037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45935.53453287037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45935.53453287037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45935.53453287037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45935.53453287037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45935.53453287037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45935.53453287037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45935.53453287037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45935.53453287037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45935.53453287037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45935.53453287037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45935.53453287037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45935.53453287037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45935.53453287037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45935.53453287037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45935.53453287037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45935.53453287037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45935.53453287037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45935.53453287037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45935.53453287037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45935.53453287037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45935.53453287037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45935.53453287037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45935.53453287037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45935.53453287037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45935.53453287037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45935.53453287037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45935.53453287037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45935.53453287037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45935.53453287037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45935.53453287037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45935.53453287037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45935.53453287037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45935.53453287037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45935.53453287037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45935.53453287037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45935.53453287037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45935.53453287037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45935.53453287037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45935.53453287037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45935.53453287037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45935.53453287037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45935.53453287037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45935.53453287037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45935.53453287037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45935.53453287037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45935.53453287037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45935.53453287037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45935.53453287037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45935.53453287037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45935.53453287037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45935.53453287037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45935.53453287037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45935.53453287037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45935.53453287037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45935.53453287037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45935.53453287037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45935.53453287037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45935.53453287037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45935.53453287037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45935.53453287037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45935.53453287037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45935.53453287037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45935.53453287037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45935.53453287037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45935.53453287037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45935.53453287037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45935.53453287037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45935.53453287037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45935.53453287037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45935.53453287037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45935.53453287037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45935.53453287037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45935.53453287037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45935.53453287037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45935.53453287037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45935.53453287037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45935.53453287037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45935.53453287037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45935.53453287037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45935.53453287037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45935.53453287037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45935.53453287037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45935.53453287037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45935.53453287037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45935.53453287037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45935.53453287037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45935.53453287037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45935.53453287037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45935.53453287037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45935.53453287037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45935.53453287037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45935.53453287037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45935.53453287037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45935.53453287037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45935.53453287037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45935.53453287037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45935.53453287037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45935.53453287037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45935.53453287037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45935.53453287037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45935.53453287037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45935.53453287037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45935.53453287037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45935.53453287037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45935.53453287037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45935.53453287037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45935.53453287037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45935.53453287037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45935.53453287037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45935.53453287037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45935.53453287037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45935.53453287037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45935.53453287037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45935.53453287037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45935.53453287037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45935.53453287037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45935.53453287037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45935.53453287037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45935.53453287037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45935.53453287037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45935.53453287037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45935.53453287037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45935.53453287037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45935.53453287037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45935.53453287037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45935.53453287037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45935.53453287037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45935.53453287037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45935.53453287037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45935.53453287037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45935.53453287037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45935.53453287037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45935.53453287037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45935.53453287037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45935.53453287037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45935.53453287037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45935.53453287037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45935.53453287037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45935.53453287037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45935.53453287037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45935.53453287037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45935.53453287037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45935.53453287037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45935.53453287037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45935.53453287037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45935.53453287037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45935.53453287037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45935.53453287037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45935.53453287037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45935.53453287037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45935.53453287037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45935.53453287037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45935.53453287037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45935.53453287037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45935.53453287037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45935.53453287037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45935.53453287037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45935.53453287037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45935.53453287037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45935.53453287037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45935.53453287037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45935.53453287037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45935.53453287037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45935.53453287037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45935.53453287037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45935.53453287037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45935.53453287037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45935.53453287037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45935.53453287037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45935.53453287037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45935.53453287037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45935.53453287037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45935.53453287037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45935.53453287037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45935.53453287037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45935.53453287037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45935.53453287037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45935.53453287037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45935.53453287037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45935.53453287037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45935.53453287037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45935.53453287037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45935.53453287037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45935.53453287037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45935.53453287037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45935.53453287037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45935.53453287037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45935.53453287037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45935.53453287037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45935.53453287037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45935.53453287037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45935.53453287037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45935.53453287037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45935.53453287037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45935.53453287037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45935.53453287037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45935.53453287037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45935.53453287037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45935.53453287037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45935.53453287037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45935.53453287037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45935.53453287037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45935.53453287037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45935.53453287037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45935.53453287037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45935.53453287037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45935.53453287037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45935.53453287037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45935.53453287037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45935.53453287037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45935.53453287037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45935.53453287037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45935.53453287037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45935.53453287037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45935.53453287037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45935.53453287037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45935.53453287037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45935.53453287037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45935.53453287037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45935.53453287037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45935.53453287037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45935.53453287037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45935.53453287037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45935.53453287037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45935.53453287037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45935.53453287037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45935.53453287037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45935.53453287037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45935.53453287037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45935.53453287037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45935.53453287037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45935.53453287037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45935.53453287037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45935.53453287037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45935.53453287037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45935.53453287037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45935.53453287037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45935.53453287037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45935.53453287037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45935.53453287037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45935.53453287037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45935.53453287037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45935.53453287037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45935.53453287037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45935.53453287037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45935.53453287037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45935.53453287037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45935.53453287037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45935.53453287037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45935.53453287037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45935.53453287037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45935.53453287037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45935.53453287037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45935.53453287037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45935.53453287037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45935.53453287037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45935.53453287037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45935.53453287037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45935.53453287037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45935.53453287037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45935.53453287037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45935.53453287037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45935.53453287037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45935.53453287037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45935.53453287037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45935.53453287037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45935.53453287037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45935.53453287037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45935.53453287037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45935.53453287037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45935.53453287037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45935.53453287037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45935.53453287037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45935.53453287037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45935.53453287037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45935.53453287037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45935.53453287037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45935.53453287037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45935.53453287037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45935.53453287037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45935.53453287037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45935.53453287037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45935.53453287037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45935.53453287037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45935.53453287037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45935.53453287037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45935.53453287037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45935.53453287037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45935.53453287037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45935.53453287037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45935.53453287037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45935.53453287037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45935.53453287037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45935.53453287037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45935.53453287037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45935.53453287037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45935.53453287037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45935.53453287037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45935.53453287037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45935.53453287037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45935.53453287037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45935.53453287037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45935.53453287037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45935.53453287037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45935.53453287037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45935.53453287037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45935.53453287037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45935.53453287037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45935.53453287037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45935.53453287037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45935.53453287037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45935.53453287037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45935.53453287037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45935.53453287037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45935.53453287037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45935.53453287037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45935.53453287037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45935.53453287037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45935.53453287037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45935.53453287037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45935.53453287037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45935.53453287037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45935.53453287037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45935.53453287037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45935.53453287037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45935.53453287037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45935.53453287037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45935.53453287037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45935.53453287037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45935.53453287037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45935.53453287037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45935.53453287037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45935.53453287037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45935.53453287037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45935.53453287037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45935.53453287037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45935.53453287037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45935.53453287037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45935.53453287037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45935.53453287037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45935.53453287037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45935.53453287037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45935.53453287037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45935.53453287037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45935.53453287037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45935.53453287037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45935.53453287037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45935.53453287037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45935.53453287037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45935.53453287037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45935.53453287037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45935.53453287037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45935.53453287037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45935.53453287037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45935.53453287037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45935.53453287037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45935.53453287037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45935.53453287037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45935.53453287037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45935.53453287037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45935.53453287037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45935.53453287037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45935.53453287037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45935.53453287037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45935.53453287037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45935.53453287037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45935.53453287037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45935.53453287037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45935.53453287037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45935.53453287037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45935.53453287037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45935.53453287037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45935.53453287037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45935.53453287037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45935.53453287037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45935.53453287037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45935.53453287037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45935.53453287037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45935.53453287037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45935.53453287037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45935.53453287037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45935.53453287037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45935.53453287037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45935.53453287037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45935.53453287037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45935.53453287037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45935.53453287037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45935.53453287037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45935.53453287037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45935.53453287037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45935.53453287037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45935.53453287037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45935.53453287037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45935.53453287037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45935.53453287037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45935.53453287037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45935.53453287037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45935.53453287037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45935.53453287037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45935.53453287037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45935.53453287037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45935.53453287037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45935.53453287037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45935.53453287037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45935.53453287037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45935.53453287037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45935.53453287037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45935.53453287037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45935.53453287037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45935.53453287037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45935.53453287037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45935.53453287037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45935.53453287037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45935.53453287037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45935.53453287037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45935.53453287037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45935.53453287037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45935.53453287037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45935.53453287037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45935.53453287037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45935.53453287037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45935.53453287037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45935.53453287037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45935.53453287037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45935.53453287037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45935.53453287037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45935.53453287037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45935.53453287037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45935.53453287037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45935.53453287037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45935.53453287037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45935.53453287037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45935.53453287037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45935.53453287037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45935.53453287037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45935.53453287037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45935.53453287037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45935.53453287037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45935.53453287037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45935.53453287037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45935.53453287037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45935.53453287037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45935.53453287037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45935.53453287037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45935.53453287037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45935.53453287037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45935.53453287037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45935.53453287037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45935.53453287037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45935.53453287037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45935.53453287037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45935.53453287037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45935.53453287037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45935.53453287037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45935.53453287037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45935.53453287037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45935.53453287037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45935.53453287037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45935.53453287037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45935.53453287037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45935.53453287037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45935.53453287037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45935.53453287037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45935.53453287037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45935.53453287037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45935.53453287037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45935.53453287037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45935.53453287037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45935.53453287037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45935.53453287037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45935.53453287037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45935.53453287037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45935.53453287037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45935.53453287037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45935.53453287037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45935.53453287037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45935.53453287037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45935.53453287037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45935.53453287037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45935.53453287037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45935.53453287037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45935.53453287037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45935.53453287037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45935.53453287037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45935.53453287037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45935.53453287037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45935.53453287037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45935.53453287037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45935.53453287037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45935.53453287037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45935.53453287037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45935.53453287037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45935.53453287037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45935.53453287037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45935.53453287037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45935.53453287037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45935.53453287037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45935.53453287037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45935.53453287037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45935.53453287037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45935.53453287037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45935.53453287037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45935.53453287037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45935.53453287037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45935.53453287037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45935.53453287037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45935.53453287037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45935.53453287037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45935.53453287037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45935.53453287037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45935.53453287037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45935.53453287037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45935.53453287037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45935.53453287037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45935.53453287037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45935.53453287037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45935.53453287037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45935.53453287037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45935.53453287037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45935.53453287037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45935.53453287037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45935.53453287037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45935.53453287037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45935.53453287037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45935.53453287037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45935.53453287037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45935.53453287037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45935.53453287037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45935.53453287037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45935.53453287037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45935.53453287037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45935.53453287037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45935.53453287037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45935.53453287037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45935.53453287037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45935.53453287037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45935.53453287037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45935.53453287037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45935.53453287037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45935.53453287037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45935.53453287037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45935.53453287037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45935.53453287037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45935.53453287037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45935.53453287037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45935.53453287037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45935.53453287037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45935.53453287037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45935.53453287037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45935.53453287037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45935.53453287037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45935.53453287037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45935.53453287037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45935.53453287037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45935.53453287037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45935.53453287037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45935.53453287037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45935.53453287037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45935.53453287037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45935.53453287037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45935.53453287037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45935.53453287037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45935.53453287037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45935.53453287037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45935.53453287037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45935.53453287037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45935.53453287037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45935.53453287037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45935.53453287037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45935.53453287037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45935.53453287037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45935.53453287037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45935.53453287037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45935.53453287037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45935.53453287037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45935.53453287037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45935.53453287037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45935.53453287037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45935.53453287037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45935.53453287037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45935.53453287037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45935.53453287037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45935.53453287037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45935.53453287037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45935.53453287037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45935.53453287037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45935.53453287037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45935.53453287037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45935.53453287037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45935.53453287037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45935.53453287037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45935.53453287037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45935.53453287037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45935.53453287037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45935.53453287037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45935.53453287037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45935.53453287037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45935.53453287037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45935.53453287037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45935.53453287037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45935.53453287037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45935.53453287037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45935.53453287037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45935.53453287037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45935.53453287037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45935.53453287037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45935.53453287037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45935.53453287037</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tabSelected="1"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232.05381504629622</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4.644254861115769</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34306</v>
      </c>
      <c r="E4" s="112" t="s">
        <v>38964</v>
      </c>
      <c r="F4" s="113">
        <v>45934.995312500003</v>
      </c>
      <c r="G4" s="114">
        <f ca="1">IFERROR(NOW()-F4,"")</f>
        <v>0.5392201388895046</v>
      </c>
      <c r="H4" s="113">
        <v>45934.989328703705</v>
      </c>
      <c r="I4" s="110" t="str">
        <f>IFERROR(VLOOKUP(D4,DB!A:F,6,0),"")</f>
        <v>SCECO</v>
      </c>
      <c r="J4" s="110" t="str">
        <f>IFERROR(VLOOKUP(D4,DB!A:G,7,0),"")</f>
        <v>Dead</v>
      </c>
      <c r="K4" s="115" t="s">
        <v>39062</v>
      </c>
      <c r="L4" s="107" t="str">
        <f>IFERROR(VLOOKUP(D4,DB!A:I,9,0),"")</f>
        <v>Latis</v>
      </c>
    </row>
    <row r="5" spans="1:16" ht="23.25" customHeight="1">
      <c r="A5" s="110" t="s">
        <v>39063</v>
      </c>
      <c r="B5" s="110" t="str">
        <f>IFERROR(VLOOKUP(D5,DB!A:K,11,0),"")</f>
        <v>R4</v>
      </c>
      <c r="C5" s="111">
        <v>2</v>
      </c>
      <c r="D5" s="107" t="s">
        <v>25891</v>
      </c>
      <c r="E5" s="112" t="s">
        <v>38964</v>
      </c>
      <c r="F5" s="113">
        <v>45935.156944444447</v>
      </c>
      <c r="G5" s="114">
        <f ca="1">IFERROR(NOW()-F5,"")</f>
        <v>0.3775881944457069</v>
      </c>
      <c r="H5" s="113">
        <v>45935.07104166667</v>
      </c>
      <c r="I5" s="110" t="str">
        <f>IFERROR(VLOOKUP(D5,DB!A:F,6,0),"")</f>
        <v>Generator-SG</v>
      </c>
      <c r="J5" s="110" t="str">
        <f>IFERROR(VLOOKUP(D5,DB!A:G,7,0),"")</f>
        <v>Good</v>
      </c>
      <c r="K5" s="115" t="s">
        <v>39064</v>
      </c>
      <c r="L5" s="107" t="str">
        <f>IFERROR(VLOOKUP(D5,DB!A:I,9,0),"")</f>
        <v>Latis</v>
      </c>
    </row>
    <row r="6" spans="1:16" ht="15" customHeight="1">
      <c r="A6" s="110" t="s">
        <v>39065</v>
      </c>
      <c r="B6" s="110" t="str">
        <f>IFERROR(VLOOKUP(D6,DB!A:K,11,0),"")</f>
        <v>R4</v>
      </c>
      <c r="C6" s="111">
        <v>1</v>
      </c>
      <c r="D6" s="107" t="s">
        <v>24468</v>
      </c>
      <c r="E6" s="112" t="s">
        <v>38964</v>
      </c>
      <c r="F6" s="113"/>
      <c r="G6" s="114">
        <f ca="1">IFERROR(NOW()-F6,"")</f>
        <v>45935.534532638892</v>
      </c>
      <c r="H6" s="113">
        <v>45935.419340277775</v>
      </c>
      <c r="I6" s="110" t="str">
        <f>IFERROR(VLOOKUP(D6,DB!A:F,6,0),"")</f>
        <v>SCECO</v>
      </c>
      <c r="J6" s="110" t="str">
        <f>IFERROR(VLOOKUP(D6,DB!A:G,7,0),"")</f>
        <v>Dead</v>
      </c>
      <c r="K6" s="115" t="s">
        <v>39066</v>
      </c>
      <c r="L6" s="107" t="str">
        <f>IFERROR(VLOOKUP(D6,DB!A:I,9,0),"")</f>
        <v>Latis</v>
      </c>
    </row>
    <row r="7" spans="1:16" ht="15" customHeight="1">
      <c r="A7" s="110" t="s">
        <v>39067</v>
      </c>
      <c r="B7" s="110" t="str">
        <f>IFERROR(VLOOKUP(D7,DB!A:K,11,0),"")</f>
        <v>R4</v>
      </c>
      <c r="C7" s="111">
        <v>1</v>
      </c>
      <c r="D7" s="107" t="s">
        <v>36282</v>
      </c>
      <c r="E7" s="112" t="s">
        <v>38964</v>
      </c>
      <c r="F7" s="113">
        <v>45935.5078125</v>
      </c>
      <c r="G7" s="114">
        <f ca="1">IFERROR(NOW()-F7,"")</f>
        <v>2.672013889241498E-2</v>
      </c>
      <c r="H7" s="113">
        <v>45935.502002314817</v>
      </c>
      <c r="I7" s="110" t="str">
        <f>IFERROR(VLOOKUP(D7,DB!A:F,6,0),"")</f>
        <v>Generator-SG</v>
      </c>
      <c r="J7" s="110" t="str">
        <f>IFERROR(VLOOKUP(D7,DB!A:G,7,0),"")</f>
        <v>No BB Shifted</v>
      </c>
      <c r="K7" s="115" t="s">
        <v>39068</v>
      </c>
      <c r="L7" s="107" t="str">
        <f>IFERROR(VLOOKUP(D7,DB!A:I,9,0),"")</f>
        <v>Latis</v>
      </c>
    </row>
    <row r="8" spans="1:16" ht="15" customHeight="1">
      <c r="A8" s="110"/>
      <c r="B8" s="110" t="str">
        <f>IFERROR(VLOOKUP(D8,DB!A:K,11,0),"")</f>
        <v/>
      </c>
      <c r="C8" s="111"/>
      <c r="D8" s="107"/>
      <c r="E8" s="112"/>
      <c r="F8" s="113"/>
      <c r="G8" s="114">
        <f ca="1">IFERROR(NOW()-F8,"")</f>
        <v>45935.534532638892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45935.534532638892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45935.534532638892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45935.534532638892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45935.534532638892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45935.534532638892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45935.534532638892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45935.534532638892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45935.534532638892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45935.534532638892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45935.534532638892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45935.534532638892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45935.534532638892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45935.534532638892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45935.534532638892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45935.534532638892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45935.534532638892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45935.534532638892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45935.534532638892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45935.534532638892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45935.534532638892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45935.534532638892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45935.534532638892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45935.534532638892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45935.534532638892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45935.534532638892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45935.534532638892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45935.534532638892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45935.534532638892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45935.534532638892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45935.534532638892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45935.534532638892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45935.534532638892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45935.534532638892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45935.534532638892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45935.534532638892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45935.534532638892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45935.534532638892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45935.534532638892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45935.534532638892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45935.534532638892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45935.534532638892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45935.534532638892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45935.534532638892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45935.534532638892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45935.534532638892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45935.534532638892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45935.534532638892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45935.534532638892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45935.534532638892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45935.534532638892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45935.534532638892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45935.534532638892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45935.534532638892</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43.702472685181419</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38967</v>
      </c>
      <c r="F3" s="38">
        <v>45926.188877314817</v>
      </c>
      <c r="G3" s="39">
        <f ca="1">IFERROR(NOW()-F3,"-")</f>
        <v>9.3456553240757785</v>
      </c>
      <c r="H3" s="38">
        <v>45926.158159722225</v>
      </c>
      <c r="I3" s="37" t="str">
        <f>IFERROR(VLOOKUP(D3,DB!A:F,6,0),"")</f>
        <v>SCECO</v>
      </c>
      <c r="J3" s="37" t="str">
        <f>IFERROR(VLOOKUP(D3,DB!A:G,7,0),"")</f>
        <v>Good</v>
      </c>
      <c r="K3" s="37" t="s">
        <v>39072</v>
      </c>
      <c r="L3" s="37" t="str">
        <f>IFERROR(VLOOKUP(D3,DB!A:I,9,0),"")</f>
        <v>Latis</v>
      </c>
      <c r="M3" s="136"/>
    </row>
    <row r="4" spans="1:13" ht="15.75">
      <c r="A4" s="37"/>
      <c r="B4" s="37" t="str">
        <f>IFERROR(VLOOKUP(D4,DB!A:K,11,0),"")</f>
        <v/>
      </c>
      <c r="C4" s="37"/>
      <c r="D4" s="140"/>
      <c r="E4" s="37"/>
      <c r="F4" s="38"/>
      <c r="G4" s="39">
        <f ca="1">IFERROR(NOW()-F4,"-")</f>
        <v>45935.534532638892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45935.534532638892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45935.534532638892</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45935.534532638892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45935.534532638892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45935.534532638892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45935.534532638892</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45935.534532638892</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45935.534532638892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45935.534532638892</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45935.534532638892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45935.534532638892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45935.534532638892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45935.534532638892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45935.534532638892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45935.534532638892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45935.534532638892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45935.534532638892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45935.534532638892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45935.534532638892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45935.534532638892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45935.534532638892</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45935.534532638892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45935.534532638892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45935.534532638892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45935.534532638892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45935.534532638892</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45935.534532638892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45935.534532638892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45935.534532638892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45935.534532638892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45935.534532638892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45935.534532638892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45935.534532638892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45935.534532638892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45935.534532638892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45935.534532638892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45935.534532638892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45935.534532638892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45935.534532638892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45935.534532638892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45935.534532638892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45935.534532638892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45935.534532638892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45935.534532638892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45935.534532638892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45935.534532638892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45935.534532638892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45935.534532638892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45935.534532638892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45935.534532638892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45935.534532638892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45935.534532638892</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45935.534532638892</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45935.534532638892</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45935.534532638892</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45935.534532638892</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45935.534532638892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45935.534532638892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45935.534532638892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45935.534532638892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45935.534532638892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45935.534532638892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45935.534532638892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45935.534532638892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45935.534532638892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45935.534532638892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45935.534532638892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45935.534532638892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45935.534532638892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45935.534532638892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45935.534532638892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45935.534532638892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45935.534532638892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45935.534532638892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45935.534532638892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45935.534532638892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45935.534532638892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45935.534532638892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45935.534532638892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45935.534532638892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45935.534532638892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45935.534532638892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45935.534532638892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45935.534532638892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45935.534532638892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45935.534532638892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45935.534532638892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45935.534532638892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45935.534532638892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45935.534532638892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45935.534532638892</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45935.534532638892</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45935.534532638892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45935.534532638892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45935.534532638892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45935.534532638892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45935.534532638892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45935.534532638892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45935.534532638892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45935.534532638892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45935.534532638892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45935.534532638892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45935.534532638892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45935.534532638892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45935.534532638892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45935.534532638892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45935.534532638892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45935.534532638892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45935.534532638892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45935.534532638892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45935.534532638892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45935.534532638892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45935.534532638892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45935.534532638892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45935.534532638892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45935.534532638892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45935.534532638892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45935.534532638892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45935.534532638892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45935.534532638892</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45935.534532638892</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45935.534532638892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45935.534532638892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45935.534532638892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45935.534532638892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45935.534532638892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45935.534532638892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45935.534532638892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45935.534532638892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45935.534532638892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45935.534532638892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45935.534532638892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45935.534532638892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45935.534532638892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45935.534532638892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45935.534532638892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45935.534532638892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45935.534532638892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45935.534532638892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45935.534532638892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45935.534532638892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45935.534532638892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45935.534532638892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45935.534532638892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45935.534532638892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45935.534532638892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45935.534532638892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45935.534532638892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45935.534532638892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45935.534532638892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45935.534532638892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45935.534532638892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45935.534532638892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45935.534532638892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45935.534532638892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45935.534532638892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45935.534532638892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45935.534532638892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45935.534532638892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45935.534532638892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45935.534532638892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45935.534532638892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45935.534532638892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45935.534532638892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45935.534532638892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45935.534532638892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45935.534532638892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45935.534532638892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45935.534532638892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45935.534532638892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45935.534532638892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45935.534532638892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45935.534532638892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45935.534532638892</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45935.534532638892</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5"/>
  <sheetViews>
    <sheetView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20" t="s">
        <v>5398</v>
      </c>
      <c r="C2" s="137">
        <v>1</v>
      </c>
      <c r="D2" s="120" t="s">
        <v>34463</v>
      </c>
      <c r="E2" s="137" t="s">
        <v>39074</v>
      </c>
      <c r="F2" s="138">
        <v>45926.772847222222</v>
      </c>
      <c r="G2" s="89">
        <f ca="1">IFERROR(NOW()-F2,"-")</f>
        <v>8.7616854166699341</v>
      </c>
      <c r="H2" s="139">
        <v>45927.449074074102</v>
      </c>
      <c r="I2" s="120" t="str">
        <f>IFERROR(VLOOKUP(D2,DB!A:F,6,0),"")</f>
        <v>SCECO</v>
      </c>
      <c r="J2" s="120" t="str">
        <f>IFERROR(VLOOKUP(D2,DB!A:G,7,0),"")</f>
        <v>Weak</v>
      </c>
      <c r="K2" s="137" t="s">
        <v>39075</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20" t="s">
        <v>5398</v>
      </c>
      <c r="C3" s="137">
        <v>1</v>
      </c>
      <c r="D3" s="120" t="s">
        <v>32861</v>
      </c>
      <c r="E3" s="137" t="s">
        <v>39074</v>
      </c>
      <c r="F3" s="138">
        <v>45933.880972222221</v>
      </c>
      <c r="G3" s="89">
        <f ca="1">IFERROR(NOW()-F3,"-")</f>
        <v>1.6535604166710982</v>
      </c>
      <c r="H3" s="139">
        <v>45929.455266203702</v>
      </c>
      <c r="I3" s="120" t="str">
        <f>IFERROR(VLOOKUP(D3,DB!A:F,6,0),"")</f>
        <v>SCECO</v>
      </c>
      <c r="J3" s="120" t="str">
        <f>IFERROR(VLOOKUP(D3,DB!A:G,7,0),"")</f>
        <v>In progress</v>
      </c>
      <c r="K3" s="137" t="s">
        <v>39075</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20" t="str">
        <f>IFERROR(VLOOKUP(D4,DB!A:K,11,0),"")</f>
        <v>R6</v>
      </c>
      <c r="C4" s="137">
        <v>1</v>
      </c>
      <c r="D4" s="120" t="s">
        <v>33684</v>
      </c>
      <c r="E4" s="137" t="s">
        <v>38964</v>
      </c>
      <c r="F4" s="139">
        <v>45933.705324074072</v>
      </c>
      <c r="G4" s="89">
        <f ca="1">IFERROR(NOW()-F4,"-")</f>
        <v>1.829208564820874</v>
      </c>
      <c r="H4" s="139">
        <v>45933.228229166663</v>
      </c>
      <c r="I4" s="120" t="str">
        <f>IFERROR(VLOOKUP(D4,DB!A:F,6,0),"")</f>
        <v>SCECO</v>
      </c>
      <c r="J4" s="120" t="str">
        <f>IFERROR(VLOOKUP(D4,DB!A:G,7,0),"")</f>
        <v>Weak</v>
      </c>
      <c r="K4" s="137" t="s">
        <v>39078</v>
      </c>
      <c r="L4" s="126" t="str">
        <f>IFERROR(VLOOKUP(D4,DB!A:I,9,0),"")</f>
        <v>Latis</v>
      </c>
    </row>
    <row r="5" spans="1:16383" ht="31.5" customHeight="1">
      <c r="A5" s="137" t="s">
        <v>39079</v>
      </c>
      <c r="B5" s="120" t="s">
        <v>5398</v>
      </c>
      <c r="C5" s="137">
        <v>1</v>
      </c>
      <c r="D5" s="120" t="s">
        <v>33408</v>
      </c>
      <c r="E5" s="137" t="s">
        <v>38964</v>
      </c>
      <c r="F5" s="138">
        <v>45934.942245370374</v>
      </c>
      <c r="G5" s="89">
        <f ca="1">IFERROR(NOW()-F5,"-")</f>
        <v>0.59228726851870306</v>
      </c>
      <c r="H5" s="139">
        <v>45934.470231481479</v>
      </c>
      <c r="I5" s="120" t="str">
        <f>IFERROR(VLOOKUP(D5,DB!A:F,6,0),"")</f>
        <v>SCECO</v>
      </c>
      <c r="J5" s="120" t="str">
        <f>IFERROR(VLOOKUP(D5,DB!A:G,7,0),"")</f>
        <v>Dead</v>
      </c>
      <c r="K5" s="137" t="s">
        <v>39075</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37"/>
      <c r="D6" s="120"/>
      <c r="E6" s="137"/>
      <c r="F6" s="137"/>
      <c r="G6" s="89">
        <f ca="1">IFERROR(NOW()-F6,"-")</f>
        <v>45935.534532638892</v>
      </c>
      <c r="H6" s="137"/>
      <c r="I6" s="120" t="str">
        <f>IFERROR(VLOOKUP(D6,DB!A:F,6,0),"")</f>
        <v/>
      </c>
      <c r="J6" s="120" t="str">
        <f>IFERROR(VLOOKUP(D6,DB!A:G,7,0),"")</f>
        <v/>
      </c>
      <c r="K6" s="137"/>
      <c r="L6" s="126" t="str">
        <f>IFERROR(VLOOKUP(D6,DB!A:I,9,0),"")</f>
        <v/>
      </c>
    </row>
    <row r="7" spans="1:16383" ht="31.5" customHeight="1">
      <c r="A7" s="121"/>
      <c r="B7" s="120" t="str">
        <f>IFERROR(VLOOKUP(D7,DB!A:K,11,0),"")</f>
        <v/>
      </c>
      <c r="C7" s="137"/>
      <c r="D7" s="142"/>
      <c r="E7" s="137"/>
      <c r="F7" s="137"/>
      <c r="G7" s="89">
        <f ca="1">IFERROR(NOW()-F7,"-")</f>
        <v>45935.53453287037</v>
      </c>
      <c r="H7" s="137"/>
      <c r="I7" s="120" t="str">
        <f>IFERROR(VLOOKUP(D7,DB!A:F,6,0),"")</f>
        <v/>
      </c>
      <c r="J7" s="120" t="str">
        <f>IFERROR(VLOOKUP(D7,DB!A:G,7,0),"")</f>
        <v/>
      </c>
      <c r="K7" s="137"/>
      <c r="L7" s="126" t="str">
        <f>IFERROR(VLOOKUP(D7,DB!A:I,9,0),"")</f>
        <v/>
      </c>
    </row>
    <row r="8" spans="1:16383" ht="31.5" customHeight="1">
      <c r="A8" s="121"/>
      <c r="B8" s="120" t="str">
        <f>IFERROR(VLOOKUP(D8,DB!A:K,11,0),"")</f>
        <v/>
      </c>
      <c r="C8" s="137"/>
      <c r="D8" s="120"/>
      <c r="E8" s="137"/>
      <c r="F8" s="137"/>
      <c r="G8" s="89">
        <f ca="1">IFERROR(NOW()-F8,"-")</f>
        <v>45935.53453287037</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51"/>
      <c r="E9" s="137"/>
      <c r="F9" s="137"/>
      <c r="G9" s="89">
        <f ca="1">IFERROR(NOW()-F9,"-")</f>
        <v>45935.53453287037</v>
      </c>
      <c r="H9" s="137"/>
      <c r="I9" s="120" t="str">
        <f>IFERROR(VLOOKUP(D9,DB!A:F,6,0),"")</f>
        <v/>
      </c>
      <c r="J9" s="120" t="str">
        <f>IFERROR(VLOOKUP(D9,DB!A:G,7,0),"")</f>
        <v/>
      </c>
      <c r="K9" s="137"/>
      <c r="L9" s="126" t="str">
        <f>IFERROR(VLOOKUP(D9,DB!A:I,9,0),"")</f>
        <v/>
      </c>
    </row>
    <row r="10" spans="1:16383" ht="31.5" customHeight="1">
      <c r="A10" s="121"/>
      <c r="B10" s="120" t="str">
        <f>IFERROR(VLOOKUP(D10,DB!A:K,11,0),"")</f>
        <v/>
      </c>
      <c r="C10" s="122"/>
      <c r="D10" s="120"/>
      <c r="E10" s="123"/>
      <c r="F10" s="124"/>
      <c r="G10" s="89">
        <f ca="1">IFERROR(NOW()-F10,"-")</f>
        <v>45935.53453287037</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45935.53453287037</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45935.53453287037</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45935.53453287037</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45935.53453287037</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45935.53453287037</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45935.53453287037</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45935.53453287037</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45935.53453287037</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45935.53453287037</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45935.53453287037</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45935.53453287037</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45935.53453287037</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45935.53453287037</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45935.53453287037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45935.53453287037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45935.53453287037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45935.53453287037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45935.53453287037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45935.53453287037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45935.53453287037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45935.53453287037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45935.53453287037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45935.53453287037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45935.53453287037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45935.53453287037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45935.53453287037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45935.53453287037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45935.53453287037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45935.53453287037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45935.53453287037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45935.53453287037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45935.53453287037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45935.53453287037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45935.53453287037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45935.53453287037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45935.53453287037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45935.53453287037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45935.53453287037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45935.53453287037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45935.53453287037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45935.53453287037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45935.53453287037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45935.53453287037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45935.53453287037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45935.53453287037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45935.53453287037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45935.53453287037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45935.53453287037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45935.53453287037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45935.53453287037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45935.53453287037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45935.53453287037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45935.53453287037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45935.53453287037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45935.53453287037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45935.53453287037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45935.53453287037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45935.53453287037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45935.53453287037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45935.53453287037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45935.53453287037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45935.53453287037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45935.53453287037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45935.53453287037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45935.53453287037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45935.53453287037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45935.53453287037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45935.53453287037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45935.53453287037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45935.53453287037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45935.53453287037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45935.53453287037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45935.53453287037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45935.53453287037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45935.53453287037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45935.53453287037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45935.53453287037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45935.53453287037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45935.53453287037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45935.53453287037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45935.53453287037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45935.53453287037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45935.53453287037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45935.53453287037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45935.53453287037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45935.53453287037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45935.53453287037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45935.53453287037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45935.53453287037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45935.53453287037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45935.53453287037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45935.53453287037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45935.53453287037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45935.53453287037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45935.53453287037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45935.53453287037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45935.53453287037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45935.53453287037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45935.53453287037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45935.53453287037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45935.53453287037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45935.53453287037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45935.53453287037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45935.53453287037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45935.53453287037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45935.53453287037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45935.53453287037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45935.53453287037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45935.53453287037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45935.53453287037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45935.53453287037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45935.53453287037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45935.53453287037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45935.53453287037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45935.53453287037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45935.53453287037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45935.53453287037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45935.53453287037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45935.53453287037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45935.53453287037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45935.53453287037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45935.53453287037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45935.53453287037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45935.53453287037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45935.53453287037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45935.53453287037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45935.53453287037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45935.53453287037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45935.53453287037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45935.53453287037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45935.53453287037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45935.53453287037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45935.53453287037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45935.53453287037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45935.53453287037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45935.53453287037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45935.53453287037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45935.53453287037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45935.53453287037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45935.53453287037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45935.53453287037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45935.53453287037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45935.53453287037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45935.53453287037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45935.53453287037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45935.53453287037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45935.53453287037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45935.53453287037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45935.53453287037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45935.53453287037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45935.53453287037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45935.53453287037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45935.53453287037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45935.53453287037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45935.53453287037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45935.53453287037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45935.53453287037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45935.53453287037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45935.53453287037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45935.53453287037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45935.53453287037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45935.53453287037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45935.53453287037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45935.53453287037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45935.53453287037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45935.53453287037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45935.53453287037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45935.53453287037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45935.53453287037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45935.53453287037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45935.53453287037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45935.53453287037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45935.53453287037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45935.53453287037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45935.53453287037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45935.53453287037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45935.53453287037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45935.53453287037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45935.53453287037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45935.53453287037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45935.53453287037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45935.53453287037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45935.53453287037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45935.53453287037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45935.53453287037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45935.53453287037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45935.53453287037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45935.53453287037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45935.53453287037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45935.53453287037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45935.53453287037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45935.53453287037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45935.53453287037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45935.53453287037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45935.53453287037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45935.53453287037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45935.53453287037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45935.53453287037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45935.53453287037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45935.53453287037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45935.53453287037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45935.53453287037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45935.53453287037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45935.53453287037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45935.53453287037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45935.53453287037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45935.53453287037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45935.53453287037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45935.53453287037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45935.53453287037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45935.53453287037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45935.53453287037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45935.53453287037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45935.53453287037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45935.53453287037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45935.53453287037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45935.53453287037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45935.53453287037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45935.53453287037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45935.53453287037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45935.53453287037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45935.53453287037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45935.53453287037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45935.53453287037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45935.53453287037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45935.53453287037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45935.53453287037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45935.53453287037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45935.53453287037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45935.53453287037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45935.53453287037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45935.53453287037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45935.53453287037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45935.53453287037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45935.53453287037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45935.53453287037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45935.53453287037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45935.53453287037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45935.53453287037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45935.53453287037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45935.53453287037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45935.53453287037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45935.53453287037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45935.53453287037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45935.53453287037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45935.53453287037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45935.53453287037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45935.53453287037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45935.53453287037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45935.53453287037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45935.53453287037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45935.53453287037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45935.53453287037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45935.53453287037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45935.53453287037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45935.53453287037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45935.53453287037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45935.53453287037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45935.53453287037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45935.53453287037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45935.53453287037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45935.53453287037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45935.53453287037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45935.53453287037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45935.53453287037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45935.53453287037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45935.53453287037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45935.53453287037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45935.53453287037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45935.53453287037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45935.53453287037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45935.53453287037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45935.53453287037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45935.53453287037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45935.53453287037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45935.53453287037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45935.53453287037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45935.53453287037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45935.53453287037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45935.53453287037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45935.53453287037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45935.53453287037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45935.53453287037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45935.53453287037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45935.53453287037</v>
      </c>
      <c r="H295" s="124"/>
      <c r="I295" s="120" t="str">
        <f>IFERROR(VLOOKUP(D295,DB!A:F,6,0),"")</f>
        <v/>
      </c>
      <c r="J295" s="119" t="str">
        <f>IFERROR(VLOOKUP(D295,DB!A:G,7,0),"")</f>
        <v/>
      </c>
      <c r="K295" s="125"/>
      <c r="L295" s="126" t="str">
        <f>IFERROR(VLOOKUP(D295,DB!A:I,9,0),"")</f>
        <v/>
      </c>
    </row>
  </sheetData>
  <dataValidations count="2">
    <dataValidation allowBlank="1" showInputMessage="1" showErrorMessage="1" sqref="E1" xr:uid="{380493DB-286A-4683-AF55-C78F04945A49}"/>
    <dataValidation type="list" allowBlank="1" showInputMessage="1" showErrorMessage="1" sqref="E5:E2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2025-10-05T09:50:45Z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