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523" documentId="13_ncr:1_{F6CB121F-512D-4AA6-A0C1-0FB36C537598}" xr6:coauthVersionLast="47" xr6:coauthVersionMax="47" xr10:uidLastSave="{DAF8F485-2884-469E-84B1-10A48CC6CEAA}"/>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I6" i="6"/>
  <c r="J6" i="6"/>
  <c r="L6" i="6"/>
  <c r="G7" i="6"/>
  <c r="I7" i="6"/>
  <c r="J7" i="6"/>
  <c r="L7" i="6"/>
  <c r="G4"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L8" i="1"/>
  <c r="J8" i="1"/>
  <c r="I8" i="1"/>
  <c r="G8" i="1"/>
  <c r="B8" i="1"/>
  <c r="L9" i="1"/>
  <c r="J9" i="1"/>
  <c r="I9" i="1"/>
  <c r="G9" i="1"/>
  <c r="B9" i="1"/>
  <c r="B3" i="4"/>
  <c r="G3" i="4"/>
  <c r="I3" i="4"/>
  <c r="J3" i="4"/>
  <c r="L3" i="4"/>
  <c r="B4" i="4"/>
  <c r="I4" i="4"/>
  <c r="J4" i="4"/>
  <c r="L4" i="4"/>
  <c r="B5" i="4"/>
  <c r="G5" i="4"/>
  <c r="I5" i="4"/>
  <c r="J5" i="4"/>
  <c r="L5" i="4"/>
  <c r="B6" i="4"/>
  <c r="G6" i="4"/>
  <c r="I6" i="4"/>
  <c r="J6" i="4"/>
  <c r="L6" i="4"/>
  <c r="B7" i="4"/>
  <c r="G7" i="4"/>
  <c r="I7" i="4"/>
  <c r="J7" i="4"/>
  <c r="L7" i="4"/>
  <c r="B8" i="4"/>
  <c r="G8" i="4"/>
  <c r="I8" i="4"/>
  <c r="J8" i="4"/>
  <c r="L8"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9" i="4"/>
  <c r="G9" i="4"/>
  <c r="I9" i="4"/>
  <c r="J9" i="4"/>
  <c r="L9" i="4"/>
  <c r="B10" i="4"/>
  <c r="G10" i="4"/>
  <c r="I10" i="4"/>
  <c r="J10" i="4"/>
  <c r="L10" i="4"/>
  <c r="B11" i="4"/>
  <c r="G11" i="4"/>
  <c r="I11" i="4"/>
  <c r="J11" i="4"/>
  <c r="L11" i="4"/>
  <c r="I2" i="6"/>
  <c r="I5" i="6"/>
  <c r="L2" i="6"/>
  <c r="L5" i="6"/>
  <c r="L4" i="6"/>
  <c r="J5" i="6"/>
  <c r="J2" i="6"/>
  <c r="J4" i="6"/>
  <c r="I4" i="6"/>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L56" i="5"/>
  <c r="J56" i="5"/>
  <c r="I56" i="5"/>
  <c r="G56" i="5"/>
  <c r="B56"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L4" i="5"/>
  <c r="L5" i="5"/>
  <c r="L6" i="5"/>
  <c r="L7" i="5"/>
  <c r="L8" i="5"/>
  <c r="L9" i="5"/>
  <c r="J4" i="5"/>
  <c r="J5" i="5"/>
  <c r="J6" i="5"/>
  <c r="J7" i="5"/>
  <c r="J8" i="5"/>
  <c r="J9" i="5"/>
  <c r="I4" i="5"/>
  <c r="I5" i="5"/>
  <c r="I6" i="5"/>
  <c r="I7" i="5"/>
  <c r="I8" i="5"/>
  <c r="I9" i="5"/>
  <c r="G4" i="5"/>
  <c r="G5" i="5"/>
  <c r="G6" i="5"/>
  <c r="G7" i="5"/>
  <c r="G8" i="5"/>
  <c r="G9" i="5"/>
  <c r="B4" i="5"/>
  <c r="B5" i="5"/>
  <c r="B6" i="5"/>
  <c r="B7" i="5"/>
  <c r="B8" i="5"/>
  <c r="B9"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B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7" i="1"/>
  <c r="B10" i="1"/>
  <c r="B11" i="1"/>
  <c r="B12" i="1"/>
  <c r="B13" i="1"/>
  <c r="B14" i="1"/>
  <c r="B15" i="1"/>
  <c r="B16" i="1"/>
  <c r="B17" i="1"/>
  <c r="B18" i="1"/>
  <c r="B19" i="1"/>
  <c r="B20" i="1"/>
  <c r="B21" i="1"/>
  <c r="B22" i="1"/>
  <c r="B23" i="1"/>
  <c r="B24" i="1"/>
  <c r="B25" i="1"/>
  <c r="B26" i="1"/>
  <c r="B27" i="1"/>
  <c r="B28" i="1"/>
  <c r="B29" i="1"/>
  <c r="B30" i="1"/>
  <c r="B31" i="1"/>
  <c r="G2" i="1"/>
  <c r="I2" i="1"/>
  <c r="J2" i="1"/>
  <c r="L2" i="1"/>
  <c r="J3" i="1"/>
  <c r="J4" i="1"/>
  <c r="J5" i="1"/>
  <c r="J6" i="1"/>
  <c r="J7" i="1"/>
  <c r="J10" i="1"/>
  <c r="J11" i="1"/>
  <c r="J12" i="1"/>
  <c r="J13" i="1"/>
  <c r="J14" i="1"/>
  <c r="J15" i="1"/>
  <c r="J16" i="1"/>
  <c r="J17" i="1"/>
  <c r="J18" i="1"/>
  <c r="J19" i="1"/>
  <c r="J20" i="1"/>
  <c r="J21" i="1"/>
  <c r="J22" i="1"/>
  <c r="J23" i="1"/>
  <c r="J24" i="1"/>
  <c r="J25" i="1"/>
  <c r="J26" i="1"/>
  <c r="J27" i="1"/>
  <c r="J28" i="1"/>
  <c r="J29" i="1"/>
  <c r="J30" i="1"/>
  <c r="J31" i="1"/>
  <c r="I3" i="1"/>
  <c r="I4" i="1"/>
  <c r="I5" i="1"/>
  <c r="I6" i="1"/>
  <c r="I7" i="1"/>
  <c r="I10" i="1"/>
  <c r="I11" i="1"/>
  <c r="I12" i="1"/>
  <c r="I13" i="1"/>
  <c r="I14" i="1"/>
  <c r="I15" i="1"/>
  <c r="I16" i="1"/>
  <c r="I17" i="1"/>
  <c r="I18" i="1"/>
  <c r="I19" i="1"/>
  <c r="I20" i="1"/>
  <c r="I21" i="1"/>
  <c r="I22" i="1"/>
  <c r="I23" i="1"/>
  <c r="I24" i="1"/>
  <c r="I25" i="1"/>
  <c r="I26" i="1"/>
  <c r="I27" i="1"/>
  <c r="I28" i="1"/>
  <c r="I29" i="1"/>
  <c r="I30" i="1"/>
  <c r="I3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7" i="1"/>
  <c r="L7"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alcChain>
</file>

<file path=xl/sharedStrings.xml><?xml version="1.0" encoding="utf-8"?>
<sst xmlns="http://schemas.openxmlformats.org/spreadsheetml/2006/main" count="178608" uniqueCount="39086">
  <si>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</si>
  <si>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</si>
  <si>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</si>
  <si>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</si>
  <si>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</si>
  <si>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</si>
  <si>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</si>
  <si>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</si>
  <si>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</si>
  <si>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</si>
  <si>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</si>
  <si>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</si>
  <si>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</si>
  <si>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</si>
  <si>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</si>
  <si>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</si>
  <si>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</si>
  <si>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</si>
  <si>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</si>
  <si>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</si>
  <si>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</si>
  <si>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</si>
  <si>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</si>
  <si>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</si>
  <si>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</si>
  <si>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</si>
  <si>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</si>
  <si>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</si>
  <si>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</si>
  <si>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</si>
  <si>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</si>
  <si>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</si>
  <si>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</si>
  <si>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</si>
  <si>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</si>
  <si>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</si>
  <si>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</si>
  <si>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</si>
  <si>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</si>
  <si>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</si>
  <si>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</si>
  <si>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</si>
  <si>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</si>
  <si>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</si>
  <si>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</si>
  <si>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</si>
  <si>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</si>
  <si>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</si>
  <si>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</si>
  <si>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</si>
  <si>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</si>
  <si>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</si>
  <si>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</si>
  <si>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</si>
  <si>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</si>
  <si>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</si>
  <si>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</si>
  <si>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</si>
  <si>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</si>
  <si>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</si>
  <si>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</si>
  <si>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</si>
  <si>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</si>
  <si>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</si>
  <si>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</si>
  <si>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</si>
  <si>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</si>
  <si>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</si>
  <si>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</si>
  <si>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</si>
  <si>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</si>
  <si>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</si>
  <si>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</si>
  <si>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</si>
  <si>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</si>
  <si>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</si>
  <si>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</si>
  <si>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</si>
  <si>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</si>
  <si>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</si>
  <si>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</si>
  <si>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</si>
  <si>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</si>
  <si>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</si>
  <si>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</si>
  <si>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</si>
  <si>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</si>
  <si>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</si>
  <si>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</si>
  <si>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</si>
  <si>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</si>
  <si>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</si>
  <si>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</si>
  <si>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</si>
  <si>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</si>
  <si>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</si>
  <si>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</si>
  <si>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</si>
  <si>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</si>
  <si>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</si>
  <si>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</si>
  <si>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</si>
  <si>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</si>
  <si>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</si>
  <si>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</si>
  <si>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</si>
  <si>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</si>
  <si>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</si>
  <si>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</si>
  <si>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</si>
  <si>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</si>
  <si>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</si>
  <si>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</si>
  <si>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</si>
  <si>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</si>
  <si>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</si>
  <si>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</si>
  <si>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</si>
  <si>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</si>
  <si>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</si>
  <si>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</si>
  <si>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</si>
  <si>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</si>
  <si>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</si>
  <si>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</si>
  <si>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</si>
  <si>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</si>
  <si>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</si>
  <si>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</si>
  <si>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</si>
  <si>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</si>
  <si>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</si>
  <si>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</si>
  <si>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</si>
  <si>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</si>
  <si>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</si>
  <si>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</si>
  <si>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</si>
  <si>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</si>
  <si>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</si>
  <si>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</si>
  <si>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</si>
  <si>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</si>
  <si>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</si>
  <si>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</si>
  <si>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</si>
  <si>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</si>
  <si>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</si>
  <si>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</si>
  <si>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</si>
  <si>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</si>
  <si>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</si>
  <si>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</si>
  <si>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</si>
  <si>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</si>
  <si>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</si>
  <si>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</si>
  <si>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</si>
  <si>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</si>
  <si>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</si>
  <si>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</si>
  <si>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</si>
  <si>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</si>
  <si>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</si>
  <si>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</si>
  <si>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</si>
  <si>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</si>
  <si>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</si>
  <si>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</si>
  <si>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</si>
  <si>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</si>
  <si>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</si>
  <si>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</si>
  <si>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</si>
  <si>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</si>
  <si>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</si>
  <si>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</si>
  <si>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</si>
  <si>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</si>
  <si>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</si>
  <si>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</si>
  <si>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</si>
  <si>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</si>
  <si>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</si>
  <si>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</si>
  <si>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</si>
  <si>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</si>
  <si>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</si>
  <si>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</si>
  <si>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</si>
  <si>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</si>
  <si>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</si>
  <si>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</si>
  <si>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</si>
  <si>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</si>
  <si>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</si>
  <si>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</si>
  <si>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</si>
  <si>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</si>
  <si>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</si>
  <si>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</si>
  <si>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</si>
  <si>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</si>
  <si>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</si>
  <si>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</si>
  <si>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</si>
  <si>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</si>
  <si>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</si>
  <si>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</si>
  <si>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</si>
  <si>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</si>
  <si>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</si>
  <si>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</si>
  <si>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</si>
  <si>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</si>
  <si>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</si>
  <si>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</si>
  <si>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</si>
  <si>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</si>
  <si>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</si>
  <si>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</si>
  <si>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</si>
  <si>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</si>
  <si>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</si>
  <si>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</si>
  <si>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</si>
  <si>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</si>
  <si>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</si>
  <si>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</si>
  <si>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</si>
  <si>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</si>
  <si>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</si>
  <si>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</si>
  <si>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</si>
  <si>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</si>
  <si>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</si>
  <si>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</si>
  <si>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</si>
  <si>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</si>
  <si>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</si>
  <si>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</si>
  <si>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</si>
  <si>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</si>
  <si>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</si>
  <si>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</si>
  <si>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</si>
  <si>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</si>
  <si>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</si>
  <si>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</si>
  <si>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</si>
  <si>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</si>
  <si>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</si>
  <si>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</si>
  <si>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</si>
  <si>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</si>
  <si>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</si>
  <si>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</si>
  <si>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</si>
  <si>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</si>
  <si>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</si>
  <si>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</si>
  <si>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</si>
  <si>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</si>
  <si>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</si>
  <si>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</si>
  <si>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</si>
  <si>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</si>
  <si>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</si>
  <si>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</si>
  <si>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</si>
  <si>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</si>
  <si>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</si>
  <si>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</si>
  <si>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</si>
  <si>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</si>
  <si>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</si>
  <si>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</si>
  <si>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</si>
  <si>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</si>
  <si>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</si>
  <si>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</si>
  <si>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</si>
  <si>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</si>
  <si>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</si>
  <si>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</si>
  <si>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</si>
  <si>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</si>
  <si>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</si>
  <si>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</si>
  <si>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</si>
  <si>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</si>
  <si>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</si>
  <si>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</si>
  <si>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</si>
  <si>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</si>
  <si>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</si>
  <si>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</si>
  <si>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</si>
  <si>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</si>
  <si>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</si>
  <si>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</si>
  <si>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</si>
  <si>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</si>
  <si>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</si>
  <si>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</si>
  <si>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</si>
  <si>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</si>
  <si>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</si>
  <si>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</si>
  <si>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</si>
  <si>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</si>
  <si>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</si>
  <si>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</si>
  <si>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</si>
  <si>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</si>
  <si>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</si>
  <si>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</si>
  <si>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</si>
  <si>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</si>
  <si>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</si>
  <si>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</si>
  <si>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</si>
  <si>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</si>
  <si>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</si>
  <si>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</si>
  <si>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</si>
  <si>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</si>
  <si>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</si>
  <si>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</si>
  <si>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</si>
  <si>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</si>
  <si>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</si>
  <si>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</si>
  <si>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</si>
  <si>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</si>
  <si>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</si>
  <si>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</si>
  <si>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</si>
  <si>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</si>
  <si>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</si>
  <si>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</si>
  <si>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</si>
  <si>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</si>
  <si>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</si>
  <si>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</si>
  <si>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</si>
  <si>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</si>
  <si>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</si>
  <si>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</si>
  <si>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</si>
  <si>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</si>
  <si>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</si>
  <si>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</si>
  <si>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</si>
  <si>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</si>
  <si>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</si>
  <si>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</si>
  <si>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</si>
  <si>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</si>
  <si>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</si>
  <si>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</si>
  <si>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</si>
  <si>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</si>
  <si>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</si>
  <si>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</si>
  <si>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</si>
  <si>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</si>
  <si>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</si>
  <si>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</si>
  <si>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</si>
  <si>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</si>
  <si>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</si>
  <si>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</si>
  <si>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</si>
  <si>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</si>
  <si>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</si>
  <si>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</si>
  <si>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</si>
  <si>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</si>
  <si>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</si>
  <si>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</si>
  <si>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</si>
  <si>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</si>
  <si>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</si>
  <si>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</si>
  <si>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</si>
  <si>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</si>
  <si>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</si>
  <si>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</si>
  <si>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</si>
  <si>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</si>
  <si>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</si>
  <si>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</si>
  <si>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</si>
  <si>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</si>
  <si>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</si>
  <si>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</si>
  <si>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</si>
  <si>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</si>
  <si>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</si>
  <si>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</si>
  <si>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</si>
  <si>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</si>
  <si>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</si>
  <si>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</si>
  <si>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</si>
  <si>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</si>
  <si>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</si>
  <si>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</si>
  <si>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</si>
  <si>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</si>
  <si>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</si>
  <si>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</si>
  <si>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</si>
  <si>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</si>
  <si>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</si>
  <si>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</si>
  <si>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</si>
  <si>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</si>
  <si>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</si>
  <si>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</si>
  <si>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</si>
  <si>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</si>
  <si>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</si>
  <si>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</si>
  <si>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</si>
  <si>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</si>
  <si>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</si>
  <si>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</si>
  <si>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</si>
  <si>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</si>
  <si>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</si>
  <si>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</si>
  <si>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</si>
  <si>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</si>
  <si>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</si>
  <si>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</si>
  <si>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</si>
  <si>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</si>
  <si>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</si>
  <si>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</si>
  <si>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</si>
  <si>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</si>
  <si>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</si>
  <si>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</si>
  <si>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</si>
  <si>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</si>
  <si>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</si>
  <si>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</si>
  <si>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</si>
  <si>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</si>
  <si>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</si>
  <si>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</si>
  <si>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</si>
  <si>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</si>
  <si>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</si>
  <si>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</si>
  <si>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</si>
  <si>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</si>
  <si>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</si>
  <si>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</si>
  <si>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</si>
  <si>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</si>
  <si>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</si>
  <si>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</si>
  <si>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</si>
  <si>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</si>
  <si>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</si>
  <si>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</si>
  <si>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</si>
  <si>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</si>
  <si>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</si>
  <si>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</si>
  <si>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</si>
  <si>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</si>
  <si>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</si>
  <si>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</si>
  <si>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</si>
  <si>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</si>
  <si>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</si>
  <si>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</si>
  <si>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</si>
  <si>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</si>
  <si>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</si>
  <si>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</si>
  <si>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</si>
  <si>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</si>
  <si>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</si>
  <si>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</si>
  <si>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</si>
  <si>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</si>
  <si>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</si>
  <si>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</si>
  <si>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</si>
  <si>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</si>
  <si>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</si>
  <si>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</si>
  <si>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</si>
  <si>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</si>
  <si>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</si>
  <si>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</si>
  <si>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</si>
  <si>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</si>
  <si>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</si>
  <si>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</si>
  <si>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</si>
  <si>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</si>
  <si>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</si>
  <si>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</si>
  <si>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</si>
  <si>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</si>
  <si>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</si>
  <si>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</si>
  <si>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</si>
  <si>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</si>
  <si>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</si>
  <si>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</si>
  <si>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</si>
  <si>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</si>
  <si>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</si>
  <si>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</si>
  <si>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</si>
  <si>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</si>
  <si>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</si>
  <si>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</si>
  <si>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</si>
  <si>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</si>
  <si>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</si>
  <si>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</si>
  <si>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</si>
  <si>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</si>
  <si>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</si>
  <si>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</si>
  <si>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</si>
  <si>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</si>
  <si>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</si>
  <si>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</si>
  <si>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</si>
  <si>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</si>
  <si>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</si>
  <si>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</si>
  <si>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</si>
  <si>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</si>
  <si>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</si>
  <si>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</si>
  <si>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</si>
  <si>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</si>
  <si>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</si>
  <si>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</si>
  <si>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</si>
  <si>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</si>
  <si>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</si>
  <si>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</si>
  <si>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</si>
  <si>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</si>
  <si>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</si>
  <si>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</si>
  <si>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</si>
  <si>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</si>
  <si>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</si>
  <si>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</si>
  <si>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</si>
  <si>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</si>
  <si>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</si>
  <si>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</si>
  <si>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</si>
  <si>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</si>
  <si>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</si>
  <si>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</si>
  <si>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</si>
  <si>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</si>
  <si>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</si>
  <si>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</si>
  <si>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</si>
  <si>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</si>
  <si>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</si>
  <si>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</si>
  <si>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</si>
  <si>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</si>
  <si>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</si>
  <si>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</si>
  <si>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</si>
  <si>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</si>
  <si>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</si>
  <si>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</si>
  <si>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</si>
  <si>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</si>
  <si>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</si>
  <si>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</si>
  <si>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</si>
  <si>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</si>
  <si>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</si>
  <si>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</si>
  <si>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</si>
  <si>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</si>
  <si>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</si>
  <si>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</si>
  <si>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</si>
  <si>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</si>
  <si>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</si>
  <si>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</si>
  <si>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</si>
  <si>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</si>
  <si>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</si>
  <si>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</si>
  <si>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</si>
  <si>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</si>
  <si>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</si>
  <si>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</si>
  <si>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</si>
  <si>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</si>
  <si>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</si>
  <si>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</si>
  <si>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</si>
  <si>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</si>
  <si>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</si>
  <si>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</si>
  <si>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</si>
  <si>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</si>
  <si>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</si>
  <si>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</si>
  <si>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</si>
  <si>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</si>
  <si>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</si>
  <si>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</si>
  <si>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</si>
  <si>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</si>
  <si>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</si>
  <si>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</si>
  <si>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</si>
  <si>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</si>
  <si>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</si>
  <si>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</si>
  <si>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</si>
  <si>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</si>
  <si>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</si>
  <si>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</si>
  <si>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</si>
  <si>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</si>
  <si>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</si>
  <si>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</si>
  <si>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</si>
  <si>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</si>
  <si>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</si>
  <si>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</si>
  <si>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</si>
  <si>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</si>
  <si>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</si>
  <si>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</si>
  <si>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</si>
  <si>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</si>
  <si>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</si>
  <si>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</si>
  <si>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</si>
  <si>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</si>
  <si>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</si>
  <si>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</si>
  <si>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</si>
  <si>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</si>
  <si>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</si>
  <si>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</si>
  <si>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</si>
  <si>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</si>
  <si>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</si>
  <si>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</si>
  <si>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</si>
  <si>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</si>
  <si>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</si>
  <si>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</si>
  <si>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</si>
  <si>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</si>
  <si>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</si>
  <si>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</si>
  <si>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</si>
  <si>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</si>
  <si>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</si>
  <si>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</si>
  <si>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</si>
  <si>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</si>
  <si>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</si>
  <si>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</si>
  <si>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</si>
  <si>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</si>
  <si>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</si>
  <si>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</si>
  <si>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</si>
  <si>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</si>
  <si>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</si>
  <si>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</si>
  <si>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</si>
  <si>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</si>
  <si>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</si>
  <si>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</si>
  <si>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</si>
  <si>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</si>
  <si>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</si>
  <si>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</si>
  <si>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</si>
  <si>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</si>
  <si>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</si>
  <si>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</si>
  <si>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</si>
  <si>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</si>
  <si>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</si>
  <si>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</si>
  <si>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</si>
  <si>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</si>
  <si>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</si>
  <si>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</si>
  <si>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</si>
  <si>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</si>
  <si>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</si>
  <si>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</si>
  <si>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</si>
  <si>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</si>
  <si>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</si>
  <si>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</si>
  <si>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</si>
  <si>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</si>
  <si>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</si>
  <si>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</si>
  <si>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</si>
  <si>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</si>
  <si>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</si>
  <si>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</si>
  <si>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</si>
  <si>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</si>
  <si>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</si>
  <si>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</si>
  <si>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</si>
  <si>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</si>
  <si>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</si>
  <si>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</si>
  <si>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</si>
  <si>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</si>
  <si>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</si>
  <si>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</si>
  <si>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</si>
  <si>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</si>
  <si>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</si>
  <si>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</si>
  <si>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</si>
  <si>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</si>
  <si>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</si>
  <si>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</si>
  <si>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</si>
  <si>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</si>
  <si>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</si>
  <si>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</si>
  <si>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</si>
  <si>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</si>
  <si>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</si>
  <si>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</si>
  <si>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</si>
  <si>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</si>
  <si>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</si>
  <si>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</si>
  <si>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</si>
  <si>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</si>
  <si>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</si>
  <si>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</si>
  <si>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</si>
  <si>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</si>
  <si>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</si>
  <si>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</si>
  <si>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</si>
  <si>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</si>
  <si>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</si>
  <si>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</si>
  <si>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</si>
  <si>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</si>
  <si>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</si>
  <si>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</si>
  <si>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</si>
  <si>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</si>
  <si>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</si>
  <si>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</si>
  <si>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</si>
  <si>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</si>
  <si>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</si>
  <si>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</si>
  <si>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</si>
  <si>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</si>
  <si>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</si>
  <si>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</si>
  <si>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</si>
  <si>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</si>
  <si>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</si>
  <si>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</si>
  <si>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</si>
  <si>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</si>
  <si>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</si>
  <si>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</si>
  <si>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</si>
  <si>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</si>
  <si>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</si>
  <si>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</si>
  <si>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</si>
  <si>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</si>
  <si>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</si>
  <si>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</si>
  <si>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</si>
  <si>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</si>
  <si>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</si>
  <si>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</si>
  <si>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</si>
  <si>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</si>
  <si>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</si>
  <si>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</si>
  <si>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</si>
  <si>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</si>
  <si>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</si>
  <si>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</si>
  <si>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</si>
  <si>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</si>
  <si>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</si>
  <si>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</si>
  <si>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</si>
  <si>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</si>
  <si>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</si>
  <si>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</si>
  <si>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</si>
  <si>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</si>
  <si>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</si>
  <si>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</si>
  <si>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</si>
  <si>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</si>
  <si>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</si>
  <si>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</si>
  <si>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</si>
  <si>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</si>
  <si>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</si>
  <si>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</si>
  <si>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</si>
  <si>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</si>
  <si>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</si>
  <si>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</si>
  <si>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</si>
  <si>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</si>
  <si>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</si>
  <si>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</si>
  <si>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</si>
  <si>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</si>
  <si>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</si>
  <si>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</si>
  <si>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</si>
  <si>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</si>
  <si>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</si>
  <si>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</si>
  <si>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</si>
  <si>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</si>
  <si>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</si>
  <si>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</si>
  <si>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</si>
  <si>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</si>
  <si>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</si>
  <si>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</si>
  <si>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</si>
  <si>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</si>
  <si>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</si>
  <si>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</si>
  <si>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</si>
  <si>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</si>
  <si>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</si>
  <si>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</si>
  <si>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</si>
  <si>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</si>
  <si>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</si>
  <si>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</si>
  <si>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</si>
  <si>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</si>
  <si>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</si>
  <si>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</si>
  <si>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</si>
  <si>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</si>
  <si>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</si>
  <si>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</si>
  <si>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</si>
  <si>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</si>
  <si>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</si>
  <si>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</si>
  <si>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</si>
  <si>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</si>
  <si>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</si>
  <si>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</si>
  <si>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</si>
  <si>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</si>
  <si>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</si>
  <si>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</si>
  <si>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</si>
  <si>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</si>
  <si>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</si>
  <si>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</si>
  <si>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</si>
  <si>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</si>
  <si>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</si>
  <si>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</si>
  <si>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</si>
  <si>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</si>
  <si>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</si>
  <si>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</si>
  <si>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</si>
  <si>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</si>
  <si>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</si>
  <si>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</si>
  <si>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</si>
  <si>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</si>
  <si>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</si>
  <si>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</si>
  <si>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</si>
  <si>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</si>
  <si>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</si>
  <si>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</si>
  <si>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</si>
  <si>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</si>
  <si>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</si>
  <si>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</si>
  <si>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</si>
  <si>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</si>
  <si>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</si>
  <si>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</si>
  <si>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</si>
  <si>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</si>
  <si>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</si>
  <si>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</si>
  <si>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</si>
  <si>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</si>
  <si>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</si>
  <si>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</si>
  <si>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</si>
  <si>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</si>
  <si>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</si>
  <si>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</si>
  <si>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</si>
  <si>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</si>
  <si>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</si>
  <si>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</si>
  <si>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</si>
  <si>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</si>
  <si>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</si>
  <si>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</si>
  <si>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</si>
  <si>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</si>
  <si>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</si>
  <si>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</si>
  <si>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</si>
  <si>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</si>
  <si>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</si>
  <si>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</si>
  <si>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</si>
  <si>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</si>
  <si>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</si>
  <si>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</si>
  <si>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</si>
  <si>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</si>
  <si>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</si>
  <si>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</si>
  <si>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</si>
  <si>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</si>
  <si>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</si>
  <si>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</si>
  <si>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</si>
  <si>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</si>
  <si>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</si>
  <si>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</si>
  <si>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</si>
  <si>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</si>
  <si>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</si>
  <si>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</si>
  <si>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</si>
  <si>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</si>
  <si>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</si>
  <si>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</si>
  <si>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</si>
  <si>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</si>
  <si>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</si>
  <si>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</si>
  <si>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</si>
  <si>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</si>
  <si>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</si>
  <si>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</si>
  <si>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</si>
  <si>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</si>
  <si>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</si>
  <si>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</si>
  <si>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</si>
  <si>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</si>
  <si>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</si>
  <si>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</si>
  <si>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</si>
  <si>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</si>
  <si>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</si>
  <si>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</si>
  <si>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</si>
  <si>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</si>
  <si>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</si>
  <si>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</si>
  <si>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</si>
  <si>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</si>
  <si>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</si>
  <si>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</si>
  <si>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</si>
  <si>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</si>
  <si>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</si>
  <si>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</si>
  <si>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</si>
  <si>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</si>
  <si>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</si>
  <si>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</si>
  <si>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</si>
  <si>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</si>
  <si>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</si>
  <si>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</si>
  <si>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</si>
  <si>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</si>
  <si>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</si>
  <si>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</si>
  <si>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</si>
  <si>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</si>
  <si>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</si>
  <si>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</si>
  <si>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</si>
  <si>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</si>
  <si>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</si>
  <si>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</si>
  <si>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</si>
  <si>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</si>
  <si>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</si>
  <si>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</si>
  <si>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</si>
  <si>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</si>
  <si>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</si>
  <si>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</si>
  <si>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</si>
  <si>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</si>
  <si>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</si>
  <si>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</si>
  <si>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</si>
  <si>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</si>
  <si>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</si>
  <si>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</si>
  <si>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</si>
  <si>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</si>
  <si>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</si>
  <si>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</si>
  <si>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</si>
  <si>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</si>
  <si>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</si>
  <si>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</si>
  <si>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</si>
  <si>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</si>
  <si>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</si>
  <si>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</si>
  <si>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</si>
  <si>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</si>
  <si>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</si>
  <si>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</si>
  <si>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</si>
  <si>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</si>
  <si>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</si>
  <si>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</si>
  <si>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</si>
  <si>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</si>
  <si>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</si>
  <si>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</si>
  <si>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</si>
  <si>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</si>
  <si>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</si>
  <si>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</si>
  <si>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</si>
  <si>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</si>
  <si>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</si>
  <si>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</si>
  <si>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</si>
  <si>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</si>
  <si>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</si>
  <si>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</si>
  <si>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</si>
  <si>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</si>
  <si>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</si>
  <si>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</si>
  <si>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</si>
  <si>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</si>
  <si>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</si>
  <si>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</si>
  <si>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</si>
  <si>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</si>
  <si>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</si>
  <si>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</si>
  <si>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</si>
  <si>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</si>
  <si>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</si>
  <si>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</si>
  <si>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</si>
  <si>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</si>
  <si>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</si>
  <si>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</si>
  <si>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</si>
  <si>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</si>
  <si>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</si>
  <si>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</si>
  <si>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</si>
  <si>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</si>
  <si>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</si>
  <si>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</si>
  <si>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</si>
  <si>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</si>
  <si>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</si>
  <si>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</si>
  <si>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</si>
  <si>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</si>
  <si>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</si>
  <si>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</si>
  <si>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</si>
  <si>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</si>
  <si>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</si>
  <si>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</si>
  <si>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</si>
  <si>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</si>
  <si>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</si>
  <si>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</si>
  <si>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</si>
  <si>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</si>
  <si>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</si>
  <si>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</si>
  <si>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</si>
  <si>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</si>
  <si>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</si>
  <si>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</si>
  <si>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</si>
  <si>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</si>
  <si>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</si>
  <si>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</si>
  <si>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</si>
  <si>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</si>
  <si>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</si>
  <si>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</si>
  <si>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</si>
  <si>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</si>
  <si>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</si>
  <si>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</si>
  <si>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</si>
  <si>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</si>
  <si>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</si>
  <si>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</si>
  <si>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</si>
  <si>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</si>
  <si>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</si>
  <si>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</si>
  <si>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</si>
  <si>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</si>
  <si>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</si>
  <si>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</si>
  <si>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</si>
  <si>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</si>
  <si>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</si>
  <si>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</si>
  <si>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</si>
  <si>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</si>
  <si>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</si>
  <si>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</si>
  <si>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</si>
  <si>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</si>
  <si>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</si>
  <si>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</si>
  <si>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</si>
  <si>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</si>
  <si>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</si>
  <si>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</si>
  <si>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</si>
  <si>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</si>
  <si>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</si>
  <si>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</si>
  <si>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</si>
  <si>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</si>
  <si>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</si>
  <si>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</si>
  <si>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</si>
  <si>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</si>
  <si>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</si>
  <si>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</si>
  <si>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</si>
  <si>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</si>
  <si>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</si>
  <si>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</si>
  <si>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</si>
  <si>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</si>
  <si>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</si>
  <si>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</si>
  <si>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</si>
  <si>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</si>
  <si>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</si>
  <si>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</si>
  <si>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</si>
  <si>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</si>
  <si>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</si>
  <si>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</si>
  <si>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</si>
  <si>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</si>
  <si>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</si>
  <si>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</si>
  <si>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</si>
  <si>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</si>
  <si>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</si>
  <si>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</si>
  <si>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</si>
  <si>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</si>
  <si>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</si>
  <si>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</si>
  <si>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</si>
  <si>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</si>
  <si>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</si>
  <si>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</si>
  <si>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</si>
  <si>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</si>
  <si>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</si>
  <si>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</si>
  <si>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</si>
  <si>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</si>
  <si>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</si>
  <si>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</si>
  <si>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</si>
  <si>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</si>
  <si>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</si>
  <si>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</si>
  <si>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</si>
  <si>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</si>
  <si>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</si>
  <si>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</si>
  <si>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</si>
  <si>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</si>
  <si>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</si>
  <si>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</si>
  <si>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</si>
  <si>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</si>
  <si>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</si>
  <si>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</si>
  <si>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</si>
  <si>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</si>
  <si>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</si>
  <si>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</si>
  <si>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</si>
  <si>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</si>
  <si>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</si>
  <si>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</si>
  <si>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</si>
  <si>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</si>
  <si>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</si>
  <si>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</si>
  <si>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</si>
  <si>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</si>
  <si>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</si>
  <si>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</si>
  <si>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</si>
  <si>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</si>
  <si>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</si>
  <si>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</si>
  <si>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</si>
  <si>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</si>
  <si>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</si>
  <si>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</si>
  <si>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</si>
  <si>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</si>
  <si>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</si>
  <si>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</si>
  <si>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</si>
  <si>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</si>
  <si>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</si>
  <si>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</si>
  <si>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</si>
  <si>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</si>
  <si>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</si>
  <si>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</si>
  <si>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</si>
  <si>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</si>
  <si>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</si>
  <si>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</si>
  <si>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</si>
  <si>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</si>
  <si>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</si>
  <si>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</si>
  <si>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</si>
  <si>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</si>
  <si>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</si>
  <si>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</si>
  <si>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</si>
  <si>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</si>
  <si>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</si>
  <si>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</si>
  <si>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</si>
  <si>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</si>
  <si>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</si>
  <si>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</si>
  <si>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</si>
  <si>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</si>
  <si>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</si>
  <si>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</si>
  <si>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</si>
  <si>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</si>
  <si>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</si>
  <si>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</si>
  <si>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</si>
  <si>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</si>
  <si>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</si>
  <si>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</si>
  <si>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</si>
  <si>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</si>
  <si>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</si>
  <si>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</si>
  <si>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</si>
  <si>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</si>
  <si>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</si>
  <si>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</si>
  <si>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</si>
  <si>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</si>
  <si>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</si>
  <si>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</si>
  <si>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</si>
  <si>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</si>
  <si>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</si>
  <si>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</si>
  <si>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</si>
  <si>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</si>
  <si>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</si>
  <si>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</si>
  <si>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</si>
  <si>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</si>
  <si>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</si>
  <si>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</si>
  <si>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</si>
  <si>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</si>
  <si>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</si>
  <si>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</si>
  <si>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</si>
  <si>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</si>
  <si>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</si>
  <si>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</si>
  <si>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</si>
  <si>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</si>
  <si>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</si>
  <si>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</si>
  <si>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</si>
  <si>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</si>
  <si>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</si>
  <si>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</si>
  <si>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</si>
  <si>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</si>
  <si>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</si>
  <si>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</si>
  <si>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</si>
  <si>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</si>
  <si>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</si>
  <si>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</si>
  <si>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</si>
  <si>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</si>
  <si>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</si>
  <si>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</si>
  <si>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</si>
  <si>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</si>
  <si>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</si>
  <si>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</si>
  <si>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</si>
  <si>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</si>
  <si>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</si>
  <si>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</si>
  <si>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</si>
  <si>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</si>
  <si>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</si>
  <si>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</si>
  <si>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</si>
  <si>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</si>
  <si>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</si>
  <si>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</si>
  <si>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</si>
  <si>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</si>
  <si>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</si>
  <si>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</si>
  <si>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</si>
  <si>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</si>
  <si>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</si>
  <si>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</si>
  <si>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</si>
  <si>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</si>
  <si>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</si>
  <si>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</si>
  <si>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</si>
  <si>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</si>
  <si>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</si>
  <si>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</si>
  <si>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</si>
  <si>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</si>
  <si>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</si>
  <si>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</si>
  <si>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</si>
  <si>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</si>
  <si>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</si>
  <si>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</si>
  <si>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</si>
  <si>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</si>
  <si>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</si>
  <si>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</si>
  <si>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</si>
  <si>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</si>
  <si>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</si>
  <si>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</si>
  <si>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</si>
  <si>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</si>
  <si>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</si>
  <si>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</si>
  <si>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</si>
  <si>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</si>
  <si>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</si>
  <si>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</si>
  <si>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</si>
  <si>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</si>
  <si>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</si>
  <si>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</si>
  <si>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</si>
  <si>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</si>
  <si>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</si>
  <si>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</si>
  <si>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</si>
  <si>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</si>
  <si>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</si>
  <si>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</si>
  <si>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</si>
  <si>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</si>
  <si>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</si>
  <si>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</si>
  <si>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</si>
  <si>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</si>
  <si>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</si>
  <si>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</si>
  <si>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</si>
  <si>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</si>
  <si>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</si>
  <si>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</si>
  <si>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</si>
  <si>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</si>
  <si>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</si>
  <si>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</si>
  <si>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</si>
  <si>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</si>
  <si>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</si>
  <si>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</si>
  <si>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</si>
  <si>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</si>
  <si>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</si>
  <si>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</si>
  <si>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</si>
  <si>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</si>
  <si>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</si>
  <si>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</si>
  <si>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</si>
  <si>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</si>
  <si>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</si>
  <si>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</si>
  <si>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</si>
  <si>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</si>
  <si>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</si>
  <si>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</si>
  <si>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</si>
  <si>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</si>
  <si>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</si>
  <si>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</si>
  <si>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</si>
  <si>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</si>
  <si>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</si>
  <si>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</si>
  <si>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</si>
  <si>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</si>
  <si>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</si>
  <si>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</si>
  <si>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</si>
  <si>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</si>
  <si>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</si>
  <si>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</si>
  <si>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</si>
  <si>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</si>
  <si>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</si>
  <si>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</si>
  <si>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</si>
  <si>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</si>
  <si>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</si>
  <si>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</si>
  <si>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</si>
  <si>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</si>
  <si>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</si>
  <si>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</si>
  <si>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</si>
  <si>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</si>
  <si>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</si>
  <si>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</si>
  <si>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</si>
  <si>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</si>
  <si>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</si>
  <si>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</si>
  <si>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</si>
  <si>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</si>
  <si>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</si>
  <si>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</si>
  <si>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</si>
  <si>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</si>
  <si>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</si>
  <si>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</si>
  <si>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</si>
  <si>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</si>
  <si>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</si>
  <si>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</si>
  <si>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</si>
  <si>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</si>
  <si>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</si>
  <si>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</si>
  <si>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</si>
  <si>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</si>
  <si>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</si>
  <si>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</si>
  <si>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</si>
  <si>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</si>
  <si>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</si>
  <si>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</si>
  <si>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</si>
  <si>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</si>
  <si>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</si>
  <si>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</si>
  <si>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</si>
  <si>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</si>
  <si>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</si>
  <si>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</si>
  <si>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</si>
  <si>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</si>
  <si>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</si>
  <si>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</si>
  <si>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</si>
  <si>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</si>
  <si>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</si>
  <si>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</si>
  <si>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</si>
  <si>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</si>
  <si>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</si>
  <si>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</si>
  <si>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</si>
  <si>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</si>
  <si>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</si>
  <si>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</si>
  <si>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</si>
  <si>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</si>
  <si>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</si>
  <si>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</si>
  <si>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</si>
  <si>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</si>
  <si>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</si>
  <si>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</si>
  <si>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</si>
  <si>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</si>
  <si>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</si>
  <si>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</si>
  <si>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</si>
  <si>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</si>
  <si>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</si>
  <si>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</si>
  <si>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</si>
  <si>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</si>
  <si>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</si>
  <si>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</si>
  <si>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</si>
  <si>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</si>
  <si>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</si>
  <si>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</si>
  <si>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</si>
  <si>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</si>
  <si>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</si>
  <si>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</si>
  <si>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</si>
  <si>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</si>
  <si>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</si>
  <si>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</si>
  <si>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</si>
  <si>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</si>
  <si>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</si>
  <si>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</si>
  <si>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</si>
  <si>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</si>
  <si>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</si>
  <si>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</si>
  <si>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</si>
  <si>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</si>
  <si>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</si>
  <si>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</si>
  <si>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</si>
  <si>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</si>
  <si>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</si>
  <si>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</si>
  <si>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</si>
  <si>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</si>
  <si>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</si>
  <si>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</si>
  <si>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</si>
  <si>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</si>
  <si>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</si>
  <si>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</si>
  <si>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</si>
  <si>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</si>
  <si>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</si>
  <si>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</si>
  <si>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</si>
  <si>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</si>
  <si>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</si>
  <si>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</si>
  <si>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</si>
  <si>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</si>
  <si>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</si>
  <si>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</si>
  <si>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</si>
  <si>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</si>
  <si>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</si>
  <si>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</si>
  <si>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</si>
  <si>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</si>
  <si>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</si>
  <si>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</si>
  <si>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</si>
  <si>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</si>
  <si>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</si>
  <si>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</si>
  <si>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</si>
  <si>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</si>
  <si>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</si>
  <si>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</si>
  <si>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</si>
  <si>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</si>
  <si>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</si>
  <si>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</si>
  <si>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</si>
  <si>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</si>
  <si>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</si>
  <si>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</si>
  <si>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</si>
  <si>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</si>
  <si>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</si>
  <si>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</si>
  <si>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</si>
  <si>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</si>
  <si>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</si>
  <si>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</si>
  <si>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</si>
  <si>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</si>
  <si>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</si>
  <si>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</si>
  <si>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</si>
  <si>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</si>
  <si>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</si>
  <si>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</si>
  <si>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</si>
  <si>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</si>
  <si>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</si>
  <si>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</si>
  <si>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</si>
  <si>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</si>
  <si>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</si>
  <si>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</si>
  <si>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</si>
  <si>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</si>
  <si>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</si>
  <si>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</si>
  <si>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</si>
  <si>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</si>
  <si>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</si>
  <si>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</si>
  <si>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</si>
  <si>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</si>
  <si>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</si>
  <si>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</si>
  <si>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</si>
  <si>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</si>
  <si>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</si>
  <si>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</si>
  <si>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</si>
  <si>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</si>
  <si>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</si>
  <si>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</si>
  <si>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</si>
  <si>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</si>
  <si>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</si>
  <si>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</si>
  <si>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</si>
  <si>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</si>
  <si>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</si>
  <si>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</si>
  <si>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</si>
  <si>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</si>
  <si>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</si>
  <si>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</si>
  <si>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</si>
  <si>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</si>
  <si>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</si>
  <si>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</si>
  <si>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</si>
  <si>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</si>
  <si>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</si>
  <si>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</si>
  <si>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</si>
  <si>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</si>
  <si>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</si>
  <si>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</si>
  <si>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</si>
  <si>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</si>
  <si>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</si>
  <si>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</si>
  <si>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</si>
  <si>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</si>
  <si>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</si>
  <si>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</si>
  <si>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</si>
  <si>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</si>
  <si>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</si>
  <si>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</si>
  <si>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</si>
  <si>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</si>
  <si>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</si>
  <si>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</si>
  <si>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</si>
  <si>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</si>
  <si>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</si>
  <si>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</si>
  <si>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</si>
  <si>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</si>
  <si>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</si>
  <si>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</si>
  <si>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</si>
  <si>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</si>
  <si>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</si>
  <si>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</si>
  <si>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</si>
  <si>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</si>
  <si>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</si>
  <si>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</si>
  <si>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</si>
  <si>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</si>
  <si>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</si>
  <si>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</si>
  <si>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</si>
  <si>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</si>
  <si>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</si>
  <si>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</si>
  <si>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</si>
  <si>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</si>
  <si>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</si>
  <si>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</si>
  <si>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</si>
  <si>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</si>
  <si>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</si>
  <si>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</si>
  <si>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</si>
  <si>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</si>
  <si>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</si>
  <si>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</si>
  <si>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</si>
  <si>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</si>
  <si>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</si>
  <si>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</si>
  <si>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</si>
  <si>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</si>
  <si>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</si>
  <si>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</si>
  <si>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</si>
  <si>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</si>
  <si>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</si>
  <si>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</si>
  <si>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</si>
  <si>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</si>
  <si>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</si>
  <si>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</si>
  <si>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</si>
  <si>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</si>
  <si>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</si>
  <si>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</si>
  <si>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</si>
  <si>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</si>
  <si>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</si>
  <si>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</si>
  <si>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</si>
  <si>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</si>
  <si>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</si>
  <si>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</si>
  <si>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</si>
  <si>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</si>
  <si>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</si>
  <si>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</si>
  <si>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</si>
  <si>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</si>
  <si>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</si>
  <si>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</si>
  <si>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</si>
  <si>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</si>
  <si>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</si>
  <si>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</si>
  <si>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</si>
  <si>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</si>
  <si>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</si>
  <si>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</si>
  <si>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</si>
  <si>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</si>
  <si>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</si>
  <si>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</si>
  <si>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</si>
  <si>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</si>
  <si>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</si>
  <si>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</si>
  <si>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</si>
  <si>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</si>
  <si>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</si>
  <si>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</si>
  <si>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</si>
  <si>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</si>
  <si>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</si>
  <si>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</si>
  <si>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</si>
  <si>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</si>
  <si>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</si>
  <si>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</si>
  <si>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</si>
  <si>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</si>
  <si>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</si>
  <si>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</si>
  <si>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</si>
  <si>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</si>
  <si>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</si>
  <si>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</si>
  <si>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</si>
  <si>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</si>
  <si>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</si>
  <si>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</si>
  <si>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</si>
  <si>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</si>
  <si>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</si>
  <si>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</si>
  <si>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</si>
  <si>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</si>
  <si>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</si>
  <si>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</si>
  <si>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</si>
  <si>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</si>
  <si>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</si>
  <si>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</si>
  <si>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</si>
  <si>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</si>
  <si>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</si>
  <si>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</si>
  <si>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</si>
  <si>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</si>
  <si>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</si>
  <si>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</si>
  <si>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</si>
  <si>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</si>
  <si>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</si>
  <si>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</si>
  <si>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</si>
  <si>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</si>
  <si>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</si>
  <si>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</si>
  <si>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</si>
  <si>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</si>
  <si>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</si>
  <si>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</si>
  <si>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</si>
  <si>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</si>
  <si>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</si>
  <si>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</si>
  <si>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</si>
  <si>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</si>
  <si>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</si>
  <si>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</si>
  <si>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</si>
  <si>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</si>
  <si>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</si>
  <si>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</si>
  <si>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</si>
  <si>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</si>
  <si>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</si>
  <si>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</si>
  <si>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</si>
  <si>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</si>
  <si>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</si>
  <si>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</si>
  <si>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</si>
  <si>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</si>
  <si>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</si>
  <si>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</si>
  <si>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</si>
  <si>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</si>
  <si>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</si>
  <si>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</si>
  <si>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</si>
  <si>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</si>
  <si>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</si>
  <si>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</si>
  <si>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</si>
  <si>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</si>
  <si>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</si>
  <si>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</si>
  <si>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</si>
  <si>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</si>
  <si>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</si>
  <si>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</si>
  <si>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</si>
  <si>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</si>
  <si>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</si>
  <si>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</si>
  <si>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</si>
  <si>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</si>
  <si>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</si>
  <si>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</si>
  <si>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</si>
  <si>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</si>
  <si>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</si>
  <si>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</si>
  <si>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</si>
  <si>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</si>
  <si>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</si>
  <si>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</si>
  <si>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</si>
  <si>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</si>
  <si>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</si>
  <si>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</si>
  <si>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</si>
  <si>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</si>
  <si>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</si>
  <si>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</si>
  <si>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</si>
  <si>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</si>
  <si>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</si>
  <si>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</si>
  <si>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</si>
  <si>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</si>
  <si>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</si>
  <si>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</si>
  <si>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</si>
  <si>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</si>
  <si>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</si>
  <si>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</si>
  <si>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</si>
  <si>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</si>
  <si>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</si>
  <si>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</si>
  <si>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</si>
  <si>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</si>
  <si>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</si>
  <si>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</si>
  <si>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</si>
  <si>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</si>
  <si>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</si>
  <si>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</si>
  <si>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</si>
  <si>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</si>
  <si>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</si>
  <si>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</si>
  <si>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</si>
  <si>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</si>
  <si>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</si>
  <si>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</si>
  <si>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</si>
  <si>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</si>
  <si>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</si>
  <si>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</si>
  <si>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</si>
  <si>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</si>
  <si>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</si>
  <si>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</si>
  <si>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</si>
  <si>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</si>
  <si>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</si>
  <si>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</si>
  <si>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</si>
  <si>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</si>
  <si>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</si>
  <si>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</si>
  <si>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</si>
  <si>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</si>
  <si>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</si>
  <si>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</si>
  <si>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</si>
  <si>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</si>
  <si>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</si>
  <si>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</si>
  <si>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</si>
  <si>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</si>
  <si>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</si>
  <si>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</si>
  <si>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</si>
  <si>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</si>
  <si>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</si>
  <si>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</si>
  <si>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</si>
  <si>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</si>
  <si>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</si>
  <si>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</si>
  <si>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</si>
  <si>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</si>
  <si>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</si>
  <si>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</si>
  <si>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</si>
  <si>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</si>
  <si>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</si>
  <si>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</si>
  <si>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</si>
  <si>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</si>
  <si>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</si>
  <si>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</si>
  <si>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</si>
  <si>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</si>
  <si>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</si>
  <si>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</si>
  <si>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</si>
  <si>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</si>
  <si>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</si>
  <si>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</si>
  <si>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</si>
  <si>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</si>
  <si>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</si>
  <si>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</si>
  <si>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</si>
  <si>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</si>
  <si>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</si>
  <si>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</si>
  <si>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</si>
  <si>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</si>
  <si>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</si>
  <si>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</si>
  <si>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</si>
  <si>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</si>
  <si>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</si>
  <si>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</si>
  <si>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</si>
  <si>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</si>
  <si>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</si>
  <si>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</si>
  <si>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</si>
  <si>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</si>
  <si>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</si>
  <si>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</si>
  <si>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</si>
  <si>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</si>
  <si>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</si>
  <si>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</si>
  <si>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</si>
  <si>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</si>
  <si>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</si>
  <si>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</si>
  <si>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</si>
  <si>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</si>
  <si>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</si>
  <si>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</si>
  <si>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</si>
  <si>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</si>
  <si>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</si>
  <si>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</si>
  <si>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</si>
  <si>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</si>
  <si>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</si>
  <si>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</si>
  <si>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</si>
  <si>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</si>
  <si>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</si>
  <si>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</si>
  <si>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</si>
  <si>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</si>
  <si>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</si>
  <si>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</si>
  <si>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</si>
  <si>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</si>
  <si>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</si>
  <si>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</si>
  <si>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</si>
  <si>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</si>
  <si>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</si>
  <si>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</si>
  <si>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</si>
  <si>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</si>
  <si>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</si>
  <si>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</si>
  <si>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</si>
  <si>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</si>
  <si>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</si>
  <si>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</si>
  <si>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</si>
  <si>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</si>
  <si>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</si>
  <si>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</si>
  <si>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</si>
  <si>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</si>
  <si>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</si>
  <si>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</si>
  <si>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</si>
  <si>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</si>
  <si>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</si>
  <si>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</si>
  <si>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</si>
  <si>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</si>
  <si>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</si>
  <si>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</si>
  <si>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</si>
  <si>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</si>
  <si>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</si>
  <si>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</si>
  <si>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</si>
  <si>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</si>
  <si>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</si>
  <si>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</si>
  <si>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</si>
  <si>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</si>
  <si>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</si>
  <si>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</si>
  <si>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</si>
  <si>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</si>
  <si>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</si>
  <si>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</si>
  <si>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</si>
  <si>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</si>
  <si>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</si>
  <si>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</si>
  <si>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</si>
  <si>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</si>
  <si>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</si>
  <si>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</si>
  <si>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</si>
  <si>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</si>
  <si>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</si>
  <si>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</si>
  <si>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</si>
  <si>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</si>
  <si>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</si>
  <si>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</si>
  <si>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</si>
  <si>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</si>
  <si>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</si>
  <si>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</si>
  <si>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</si>
  <si>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</si>
  <si>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</si>
  <si>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</si>
  <si>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</si>
  <si>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</si>
  <si>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</si>
  <si>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</si>
  <si>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</si>
  <si>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</si>
  <si>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</si>
  <si>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</si>
  <si>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</si>
  <si>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</si>
  <si>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</si>
  <si>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</si>
  <si>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</si>
  <si>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</si>
  <si>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</si>
  <si>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</si>
  <si>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</si>
  <si>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</si>
  <si>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</si>
  <si>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</si>
  <si>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</si>
  <si>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</si>
  <si>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</si>
  <si>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</si>
  <si>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</si>
  <si>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</si>
  <si>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</si>
  <si>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</si>
  <si>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</si>
  <si>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</si>
  <si>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</si>
  <si>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</si>
  <si>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</si>
  <si>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</si>
  <si>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</si>
  <si>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</si>
  <si>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</si>
  <si>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</si>
  <si>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</si>
  <si>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</si>
  <si>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</si>
  <si>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</si>
  <si>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</si>
  <si>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</si>
  <si>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</si>
  <si>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</si>
  <si>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</si>
  <si>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</si>
  <si>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</si>
  <si>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</si>
  <si>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</si>
  <si>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</si>
  <si>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</si>
  <si>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</si>
  <si>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</si>
  <si>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</si>
  <si>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</si>
  <si>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</si>
  <si>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</si>
  <si>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</si>
  <si>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</si>
  <si>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</si>
  <si>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</si>
  <si>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</si>
  <si>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</si>
  <si>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</si>
  <si>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</si>
  <si>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</si>
  <si>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</si>
  <si>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</si>
  <si>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</si>
  <si>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</si>
  <si>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</si>
  <si>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</si>
  <si>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</si>
  <si>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</si>
  <si>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</si>
  <si>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</si>
  <si>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</si>
  <si>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</si>
  <si>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</si>
  <si>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</si>
  <si>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</si>
  <si>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</si>
  <si>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</si>
  <si>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</si>
  <si>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</si>
  <si>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</si>
  <si>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</si>
  <si>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</si>
  <si>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</si>
  <si>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</si>
  <si>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</si>
  <si>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</si>
  <si>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</si>
  <si>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</si>
  <si>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</si>
  <si>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</si>
  <si>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</si>
  <si>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</si>
  <si>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</si>
  <si>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</si>
  <si>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</si>
  <si>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</si>
  <si>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</si>
  <si>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</si>
  <si>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</si>
  <si>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</si>
  <si>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</si>
  <si>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</si>
  <si>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</si>
  <si>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</si>
  <si>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</si>
  <si>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</si>
  <si>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</si>
  <si>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</si>
  <si>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</si>
  <si>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</si>
  <si>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</si>
  <si>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</si>
  <si>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</si>
  <si>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</si>
  <si>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</si>
  <si>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</si>
  <si>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</si>
  <si>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</si>
  <si>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</si>
  <si>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</si>
  <si>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</si>
  <si>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</si>
  <si>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</si>
  <si>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</si>
  <si>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</si>
  <si>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</si>
  <si>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</si>
  <si>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</si>
  <si>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</si>
  <si>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</si>
  <si>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</si>
  <si>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</si>
  <si>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</si>
  <si>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</si>
  <si>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</si>
  <si>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</si>
  <si>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</si>
  <si>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</si>
  <si>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</si>
  <si>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</si>
  <si>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</si>
  <si>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</si>
  <si>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</si>
  <si>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</si>
  <si>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</si>
  <si>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</si>
  <si>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</si>
  <si>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</si>
  <si>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</si>
  <si>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</si>
  <si>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</si>
  <si>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</si>
  <si>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</si>
  <si>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</si>
  <si>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</si>
  <si>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</si>
  <si>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</si>
  <si>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</si>
  <si>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</si>
  <si>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</si>
  <si>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</si>
  <si>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</si>
  <si>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</si>
  <si>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</si>
  <si>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</si>
  <si>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</si>
  <si>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</si>
  <si>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</si>
  <si>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</si>
  <si>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</si>
  <si>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</si>
  <si>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</si>
  <si>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</si>
  <si>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</si>
  <si>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</si>
  <si>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</si>
  <si>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</si>
  <si>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</si>
  <si>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</si>
  <si>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</si>
  <si>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</si>
  <si>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</si>
  <si>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</si>
  <si>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</si>
  <si>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</si>
  <si>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</si>
  <si>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</si>
  <si>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</si>
  <si>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</si>
  <si>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</si>
  <si>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</si>
  <si>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</si>
  <si>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</si>
  <si>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</si>
  <si>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</si>
  <si>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</si>
  <si>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</si>
  <si>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</si>
  <si>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</si>
  <si>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</si>
  <si>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</si>
  <si>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</si>
  <si>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</si>
  <si>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</si>
  <si>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</si>
  <si>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</si>
  <si>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</si>
  <si>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</si>
  <si>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</si>
  <si>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</si>
  <si>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</si>
  <si>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</si>
  <si>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</si>
  <si>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</si>
  <si>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</si>
  <si>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</si>
  <si>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</si>
  <si>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</si>
  <si>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</si>
  <si>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</si>
  <si>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</si>
  <si>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</si>
  <si>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</si>
  <si>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</si>
  <si>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</si>
  <si>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</si>
  <si>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</si>
  <si>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</si>
  <si>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</si>
  <si>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</si>
  <si>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</si>
  <si>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</si>
  <si>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</si>
  <si>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</si>
  <si>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</si>
  <si>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</si>
  <si>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</si>
  <si>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</si>
  <si>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</si>
  <si>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</si>
  <si>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</si>
  <si>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</si>
  <si>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</si>
  <si>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</si>
  <si>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</si>
  <si>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</si>
  <si>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</si>
  <si>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</si>
  <si>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</si>
  <si>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</si>
  <si>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</si>
  <si>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</si>
  <si>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</si>
  <si>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</si>
  <si>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</si>
  <si>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</si>
  <si>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</si>
  <si>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</si>
  <si>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</si>
  <si>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</si>
  <si>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</si>
  <si>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</si>
  <si>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</si>
  <si>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</si>
  <si>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</si>
  <si>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</si>
  <si>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</si>
  <si>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</si>
  <si>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</si>
  <si>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</si>
  <si>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</si>
  <si>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</si>
  <si>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</si>
  <si>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</si>
  <si>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</si>
  <si>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</si>
  <si>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</si>
  <si>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</si>
  <si>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</si>
  <si>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</si>
  <si>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</si>
  <si>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</si>
  <si>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</si>
  <si>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</si>
  <si>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</si>
  <si>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</si>
  <si>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</si>
  <si>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</si>
  <si>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</si>
  <si>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</si>
  <si>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</si>
  <si>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</si>
  <si>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</si>
  <si>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</si>
  <si>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</si>
  <si>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</si>
  <si>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</si>
  <si>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</si>
  <si>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</si>
  <si>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</si>
  <si>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</si>
  <si>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</si>
  <si>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</si>
  <si>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</si>
  <si>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</si>
  <si>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</si>
  <si>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</si>
  <si>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</si>
  <si>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</si>
  <si>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</si>
  <si>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</si>
  <si>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</si>
  <si>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</si>
  <si>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</si>
  <si>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</si>
  <si>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</si>
  <si>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</si>
  <si>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</si>
  <si>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</si>
  <si>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</si>
  <si>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</si>
  <si>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</si>
  <si>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</si>
  <si>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</si>
  <si>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</si>
  <si>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</si>
  <si>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</si>
  <si>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</si>
  <si>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</si>
  <si>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</si>
  <si>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</si>
  <si>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</si>
  <si>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</si>
  <si>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</si>
  <si>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</si>
  <si>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</si>
  <si>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</si>
  <si>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</si>
  <si>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</si>
  <si>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</si>
  <si>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</si>
  <si>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</si>
  <si>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</si>
  <si>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</si>
  <si>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</si>
  <si>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</si>
  <si>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</si>
  <si>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</si>
  <si>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</si>
  <si>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</si>
  <si>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</si>
  <si>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</si>
  <si>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</si>
  <si>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</si>
  <si>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</si>
  <si>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</si>
  <si>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</si>
  <si>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</si>
  <si>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</si>
  <si>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</si>
  <si>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</si>
  <si>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</si>
  <si>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</si>
  <si>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</si>
  <si>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</si>
  <si>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</si>
  <si>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</si>
  <si>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</si>
  <si>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</si>
  <si>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</si>
  <si>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</si>
  <si>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</si>
  <si>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</si>
  <si>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</si>
  <si>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</si>
  <si>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</si>
  <si>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</si>
  <si>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</si>
  <si>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</si>
  <si>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</si>
  <si>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</si>
  <si>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</si>
  <si>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</si>
  <si>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</si>
  <si>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</si>
  <si>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</si>
  <si>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</si>
  <si>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</si>
  <si>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</si>
  <si>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</si>
  <si>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</si>
  <si>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</si>
  <si>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</si>
  <si>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</si>
  <si>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</si>
  <si>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</si>
  <si>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</si>
  <si>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</si>
  <si>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</si>
  <si>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</si>
  <si>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</si>
  <si>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</si>
  <si>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</si>
  <si>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</si>
  <si>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</si>
  <si>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</si>
  <si>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</si>
  <si>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</si>
  <si>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</si>
  <si>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</si>
  <si>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</si>
  <si>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</si>
  <si>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</si>
  <si>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</si>
  <si>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</si>
  <si>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</si>
  <si>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</si>
  <si>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</si>
  <si>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</si>
  <si>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</si>
  <si>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</si>
  <si>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</si>
  <si>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</si>
  <si>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</si>
  <si>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</si>
  <si>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</si>
  <si>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</si>
  <si>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</si>
  <si>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</si>
  <si>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</si>
  <si>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</si>
  <si>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</si>
  <si>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</si>
  <si>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</si>
  <si>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</si>
  <si>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</si>
  <si>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</si>
  <si>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</si>
  <si>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</si>
  <si>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</si>
  <si>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</si>
  <si>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</si>
  <si>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</si>
  <si>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</si>
  <si>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</si>
  <si>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</si>
  <si>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</si>
  <si>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</si>
  <si>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</si>
  <si>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</si>
  <si>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</si>
  <si>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</si>
  <si>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</si>
  <si>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</si>
  <si>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</si>
  <si>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</si>
  <si>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</si>
  <si>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</si>
  <si>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</si>
  <si>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</si>
  <si>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</si>
  <si>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</si>
  <si>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</si>
  <si>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</si>
  <si>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</si>
  <si>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</si>
  <si>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</si>
  <si>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</si>
  <si>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</si>
  <si>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</si>
  <si>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</si>
  <si>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</si>
  <si>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</si>
  <si>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</si>
  <si>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</si>
  <si>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</si>
  <si>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</si>
  <si>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</si>
  <si>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</si>
  <si>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</si>
  <si>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</si>
  <si>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</si>
  <si>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</si>
  <si>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</si>
  <si>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</si>
  <si>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</si>
  <si>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</si>
  <si>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</si>
  <si>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</si>
  <si>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</si>
  <si>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</si>
  <si>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</si>
  <si>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</si>
  <si>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</si>
  <si>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</si>
  <si>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</si>
  <si>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</si>
  <si>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</si>
  <si>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</si>
  <si>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</si>
  <si>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</si>
  <si>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</si>
  <si>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</si>
  <si>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</si>
  <si>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</si>
  <si>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</si>
  <si>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</si>
  <si>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</si>
  <si>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</si>
  <si>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</si>
  <si>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</si>
  <si>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</si>
  <si>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</si>
  <si>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</si>
  <si>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</si>
  <si>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</si>
  <si>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</si>
  <si>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</si>
  <si>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</si>
  <si>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</si>
  <si>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</si>
  <si>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</si>
  <si>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</si>
  <si>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</si>
  <si>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</si>
  <si>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</si>
  <si>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</si>
  <si>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</si>
  <si>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</si>
  <si>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</si>
  <si>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</si>
  <si>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</si>
  <si>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</si>
  <si>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</si>
  <si>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</si>
  <si>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</si>
  <si>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</si>
  <si>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</si>
  <si>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</si>
  <si>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</si>
  <si>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</si>
  <si>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</si>
  <si>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</si>
  <si>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</si>
  <si>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</si>
  <si>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</si>
  <si>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</si>
  <si>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</si>
  <si>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</si>
  <si>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</si>
  <si>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</si>
  <si>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</si>
  <si>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</si>
  <si>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</si>
  <si>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</si>
  <si>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</si>
  <si>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</si>
  <si>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</si>
  <si>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</si>
  <si>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</si>
  <si>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</si>
  <si>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</si>
  <si>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</si>
  <si>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</si>
  <si>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</si>
  <si>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</si>
  <si>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</si>
  <si>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</si>
  <si>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</si>
  <si>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</si>
  <si>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</si>
  <si>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</si>
  <si>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</si>
  <si>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</si>
  <si>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</si>
  <si>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</si>
  <si>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</si>
  <si>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</si>
  <si>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</si>
  <si>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</si>
  <si>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</si>
  <si>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</si>
  <si>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</si>
  <si>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</si>
  <si>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</si>
  <si>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</si>
  <si>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</si>
  <si>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</si>
  <si>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</si>
  <si>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</si>
  <si>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</si>
  <si>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</si>
  <si>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</si>
  <si>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</si>
  <si>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</si>
  <si>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</si>
  <si>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</si>
  <si>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</si>
  <si>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</si>
  <si>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</si>
  <si>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</si>
  <si>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</si>
  <si>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</si>
  <si>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</si>
  <si>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</si>
  <si>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</si>
  <si>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</si>
  <si>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</si>
  <si>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</si>
  <si>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</si>
  <si>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</si>
  <si>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</si>
  <si>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</si>
  <si>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</si>
  <si>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</si>
  <si>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</si>
  <si>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</si>
  <si>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</si>
  <si>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</si>
  <si>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</si>
  <si>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</si>
  <si>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</si>
  <si>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</si>
  <si>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</si>
  <si>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</si>
  <si>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</si>
  <si>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</si>
  <si>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</si>
  <si>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</si>
  <si>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</si>
  <si>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</si>
  <si>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</si>
  <si>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</si>
  <si>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</si>
  <si>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</si>
  <si>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</si>
  <si>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</si>
  <si>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</si>
  <si>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</si>
  <si>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</si>
  <si>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</si>
  <si>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</si>
  <si>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</si>
  <si>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</si>
  <si>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</si>
  <si>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</si>
  <si>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</si>
  <si>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</si>
  <si>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</si>
  <si>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</si>
  <si>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</si>
  <si>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</si>
  <si>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</si>
  <si>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</si>
  <si>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</si>
  <si>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</si>
  <si>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</si>
  <si>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</si>
  <si>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</si>
  <si>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</si>
  <si>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</si>
  <si>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</si>
  <si>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</si>
  <si>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</si>
  <si>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</si>
  <si>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</si>
  <si>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</si>
  <si>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</si>
  <si>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</si>
  <si>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</si>
  <si>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</si>
  <si>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</si>
  <si>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</si>
  <si>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</si>
  <si>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</si>
  <si>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</si>
  <si>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</si>
  <si>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</si>
  <si>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</si>
  <si>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</si>
  <si>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</si>
  <si>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</si>
  <si>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</si>
  <si>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</si>
  <si>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</si>
  <si>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</si>
  <si>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</si>
  <si>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</si>
  <si>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</si>
  <si>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</si>
  <si>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</si>
  <si>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</si>
  <si>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</si>
  <si>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</si>
  <si>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</si>
  <si>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</si>
  <si>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</si>
  <si>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</si>
  <si>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</si>
  <si>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</si>
  <si>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</si>
  <si>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</si>
  <si>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</si>
  <si>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</si>
  <si>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</si>
  <si>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</si>
  <si>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</si>
  <si>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</si>
  <si>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</si>
  <si>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</si>
  <si>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</si>
  <si>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</si>
  <si>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</si>
  <si>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</si>
  <si>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</si>
  <si>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</si>
  <si>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</si>
  <si>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</si>
  <si>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</si>
  <si>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</si>
  <si>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</si>
  <si>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</si>
  <si>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</si>
  <si>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</si>
  <si>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</si>
  <si>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</si>
  <si>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</si>
  <si>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</si>
  <si>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</si>
  <si>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</si>
  <si>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</si>
  <si>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</si>
  <si>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</si>
  <si>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</si>
  <si>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</si>
  <si>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</si>
  <si>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</si>
  <si>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</si>
  <si>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</si>
  <si>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</si>
  <si>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</si>
  <si>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</si>
  <si>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</si>
  <si>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</si>
  <si>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</si>
  <si>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</si>
  <si>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</si>
  <si>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</si>
  <si>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</si>
  <si>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</si>
  <si>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</si>
  <si>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</si>
  <si>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</si>
  <si>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</si>
  <si>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</si>
  <si>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</si>
  <si>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</si>
  <si>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</si>
  <si>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</si>
  <si>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</si>
  <si>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</si>
  <si>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</si>
  <si>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</si>
  <si>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</si>
  <si>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</si>
  <si>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</si>
  <si>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</si>
  <si>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</si>
  <si>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</si>
  <si>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</si>
  <si>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</si>
  <si>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</si>
  <si>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</si>
  <si>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</si>
  <si>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</si>
  <si>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</si>
  <si>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</si>
  <si>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</si>
  <si>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</si>
  <si>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</si>
  <si>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</si>
  <si>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</si>
  <si>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</si>
  <si>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</si>
  <si>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</si>
  <si>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</si>
  <si>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</si>
  <si>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</si>
  <si>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</si>
  <si>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</si>
  <si>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</si>
  <si>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</si>
  <si>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</si>
  <si>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</si>
  <si>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</si>
  <si>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</si>
  <si>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</si>
  <si>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</si>
  <si>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</si>
  <si>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</si>
  <si>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</si>
  <si>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</si>
  <si>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</si>
  <si>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</si>
  <si>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</si>
  <si>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</si>
  <si>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</si>
  <si>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</si>
  <si>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</si>
  <si>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</si>
  <si>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</si>
  <si>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</si>
  <si>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</si>
  <si>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</si>
  <si>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</si>
  <si>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</si>
  <si>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</si>
  <si>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</si>
  <si>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</si>
  <si>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</si>
  <si>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</si>
  <si>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</si>
  <si>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</si>
  <si>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</si>
  <si>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</si>
  <si>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</si>
  <si>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</si>
  <si>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</si>
  <si>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</si>
  <si>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</si>
  <si>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</si>
  <si>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</si>
  <si>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</si>
  <si>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</si>
  <si>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</si>
  <si>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</si>
  <si>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</si>
  <si>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</si>
  <si>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</si>
  <si>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</si>
  <si>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</si>
  <si>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</si>
  <si>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</si>
  <si>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</si>
  <si>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</si>
  <si>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</si>
  <si>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</si>
  <si>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</si>
  <si>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</si>
  <si>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</si>
  <si>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</si>
  <si>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</si>
  <si>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</si>
  <si>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</si>
  <si>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</si>
  <si>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</si>
  <si>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</si>
  <si>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</si>
  <si>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</si>
  <si>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</si>
  <si>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</si>
  <si>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</si>
  <si>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</si>
  <si>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</si>
  <si>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</si>
  <si>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</si>
  <si>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</si>
  <si>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</si>
  <si>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</si>
  <si>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</si>
  <si>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</si>
  <si>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</si>
  <si>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</si>
  <si>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</si>
  <si>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</si>
  <si>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</si>
  <si>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</si>
  <si>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</si>
  <si>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</si>
  <si>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</si>
  <si>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</si>
  <si>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</si>
  <si>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</si>
  <si>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</si>
  <si>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</si>
  <si>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</si>
  <si>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</si>
  <si>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</si>
  <si>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</si>
  <si>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</si>
  <si>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</si>
  <si>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</si>
  <si>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</si>
  <si>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</si>
  <si>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</si>
  <si>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</si>
  <si>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</si>
  <si>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</si>
  <si>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</si>
  <si>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</si>
  <si>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</si>
  <si>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</si>
  <si>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</si>
  <si>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</si>
  <si>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</si>
  <si>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</si>
  <si>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</si>
  <si>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</si>
  <si>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</si>
  <si>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</si>
  <si>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</si>
  <si>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</si>
  <si>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</si>
  <si>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</si>
  <si>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</si>
  <si>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</si>
  <si>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</si>
  <si>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</si>
  <si>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</si>
  <si>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</si>
  <si>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</si>
  <si>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</si>
  <si>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</si>
  <si>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</si>
  <si>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</si>
  <si>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</si>
  <si>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</si>
  <si>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</si>
  <si>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</si>
  <si>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</si>
  <si>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</si>
  <si>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</si>
  <si>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</si>
  <si>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</si>
  <si>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</si>
  <si>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</si>
  <si>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</si>
  <si>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</si>
  <si>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</si>
  <si>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</si>
  <si>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</si>
  <si>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</si>
  <si>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</si>
  <si>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</si>
  <si>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</si>
  <si>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</si>
  <si>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</si>
  <si>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</si>
  <si>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</si>
  <si>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</si>
  <si>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</si>
  <si>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</si>
  <si>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</si>
  <si>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</si>
  <si>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</si>
  <si>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</si>
  <si>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</si>
  <si>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</si>
  <si>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</si>
  <si>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</si>
  <si>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</si>
  <si>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</si>
  <si>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</si>
  <si>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</si>
  <si>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</si>
  <si>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</si>
  <si>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</si>
  <si>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</si>
  <si>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</si>
  <si>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</si>
  <si>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</si>
  <si>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</si>
  <si>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</si>
  <si>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</si>
  <si>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</si>
  <si>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</si>
  <si>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</si>
  <si>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</si>
  <si>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</si>
  <si>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</si>
  <si>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</si>
  <si>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</si>
  <si>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</si>
  <si>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</si>
  <si>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</si>
  <si>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</si>
  <si>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</si>
  <si>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</si>
  <si>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</si>
  <si>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</si>
  <si>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</si>
  <si>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</si>
  <si>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</si>
  <si>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</si>
  <si>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</si>
  <si>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</si>
  <si>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</si>
  <si>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</si>
  <si>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</si>
  <si>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</si>
  <si>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</si>
  <si>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</si>
  <si>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</si>
  <si>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</si>
  <si>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</si>
  <si>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</si>
  <si>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</si>
  <si>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</si>
  <si>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</si>
  <si>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</si>
  <si>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</si>
  <si>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</si>
  <si>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</si>
  <si>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</si>
  <si>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</si>
  <si>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</si>
  <si>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</si>
  <si>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</si>
  <si>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</si>
  <si>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</si>
  <si>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</si>
  <si>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</si>
  <si>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</si>
  <si>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</si>
  <si>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</si>
  <si>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</si>
  <si>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</si>
  <si>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</si>
  <si>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</si>
  <si>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</si>
  <si>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</si>
  <si>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</si>
  <si>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</si>
  <si>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</si>
  <si>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</si>
  <si>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</si>
  <si>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</si>
  <si>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</si>
  <si>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</si>
  <si>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</si>
  <si>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</si>
  <si>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</si>
  <si>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</si>
  <si>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</si>
  <si>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</si>
  <si>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</si>
  <si>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</si>
  <si>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</si>
  <si>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</si>
  <si>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</si>
  <si>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</si>
  <si>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</si>
  <si>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</si>
  <si>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</si>
  <si>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</si>
  <si>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</si>
  <si>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</si>
  <si>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</si>
  <si>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</si>
  <si>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</si>
  <si>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</si>
  <si>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</si>
  <si>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</si>
  <si>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</si>
  <si>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</si>
  <si>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</si>
  <si>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</si>
  <si>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</si>
  <si>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</si>
  <si>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</si>
  <si>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</si>
  <si>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</si>
  <si>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</si>
  <si>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</si>
  <si>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</si>
  <si>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</si>
  <si>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</si>
  <si>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</si>
  <si>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</si>
  <si>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</si>
  <si>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</si>
  <si>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</si>
  <si>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</si>
  <si>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</si>
  <si>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</si>
  <si>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</si>
  <si>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</si>
  <si>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</si>
  <si>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</si>
  <si>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</si>
  <si>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</si>
  <si>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</si>
  <si>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</si>
  <si>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</si>
  <si>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</si>
  <si>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</si>
  <si>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</si>
  <si>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</si>
  <si>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</si>
  <si>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</si>
  <si>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</si>
  <si>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</si>
  <si>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</si>
  <si>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</si>
  <si>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</si>
  <si>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</si>
  <si>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</si>
  <si>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</si>
  <si>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</si>
  <si>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</si>
  <si>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</si>
  <si>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</si>
  <si>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</si>
  <si>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</si>
  <si>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</si>
  <si>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</si>
  <si>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</si>
  <si>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</si>
  <si>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</si>
  <si>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</si>
  <si>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</si>
  <si>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</si>
  <si>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</si>
  <si>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</si>
  <si>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</si>
  <si>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</si>
  <si>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</si>
  <si>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</si>
  <si>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</si>
  <si>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</si>
  <si>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</si>
  <si>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</si>
  <si>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</si>
  <si>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</si>
  <si>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</si>
  <si>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</si>
  <si>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</si>
  <si>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</si>
  <si>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</si>
  <si>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</si>
  <si>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</si>
  <si>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</si>
  <si>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</si>
  <si>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</si>
  <si>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</si>
  <si>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</si>
  <si>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</si>
  <si>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</si>
  <si>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</si>
  <si>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</si>
  <si>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</si>
  <si>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</si>
  <si>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</si>
  <si>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</si>
  <si>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</si>
  <si>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</si>
  <si>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</si>
  <si>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</si>
  <si>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</si>
  <si>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</si>
  <si>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</si>
  <si>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</si>
  <si>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</si>
  <si>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</si>
  <si>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</si>
  <si>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</si>
  <si>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</si>
  <si>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</si>
  <si>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</si>
  <si>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</si>
  <si>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</si>
  <si>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</si>
  <si>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</si>
  <si>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</si>
  <si>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</si>
  <si>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</si>
  <si>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</si>
  <si>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</si>
  <si>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</si>
  <si>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</si>
  <si>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</si>
  <si>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</si>
  <si>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</si>
  <si>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</si>
  <si>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</si>
  <si>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</si>
  <si>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</si>
  <si>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</si>
  <si>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</si>
  <si>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</si>
  <si>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</si>
  <si>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</si>
  <si>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</si>
  <si>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</si>
  <si>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</si>
  <si>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</si>
  <si>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</si>
  <si>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</si>
  <si>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</si>
  <si>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</si>
  <si>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</si>
  <si>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</si>
  <si>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</si>
  <si>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</si>
  <si>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</si>
  <si>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</si>
  <si>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</si>
  <si>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</si>
  <si>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</si>
  <si>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</si>
  <si>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</si>
  <si>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</si>
  <si>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</si>
  <si>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</si>
  <si>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</si>
  <si>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</si>
  <si>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</si>
  <si>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</si>
  <si>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</si>
  <si>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</si>
  <si>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</si>
  <si>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</si>
  <si>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</si>
  <si>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</si>
  <si>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</si>
  <si>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</si>
  <si>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</si>
  <si>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</si>
  <si>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</si>
  <si>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</si>
  <si>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</si>
  <si>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</si>
  <si>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</si>
  <si>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</si>
  <si>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</si>
  <si>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</si>
  <si>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</si>
  <si>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</si>
  <si>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</si>
  <si>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</si>
  <si>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</si>
  <si>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</si>
  <si>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</si>
  <si>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</si>
  <si>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</si>
  <si>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</si>
  <si>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</si>
  <si>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</si>
  <si>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</si>
  <si>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</si>
  <si>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</si>
  <si>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</si>
  <si>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</si>
  <si>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</si>
  <si>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</si>
  <si>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</si>
  <si>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</si>
  <si>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</si>
  <si>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</si>
  <si>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</si>
  <si>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</si>
  <si>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</si>
  <si>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</si>
  <si>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</si>
  <si>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</si>
  <si>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</si>
  <si>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</si>
  <si>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</si>
  <si>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</si>
  <si>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</si>
  <si>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</si>
  <si>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</si>
  <si>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</si>
  <si>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</si>
  <si>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</si>
  <si>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</si>
  <si>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</si>
  <si>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</si>
  <si>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</si>
  <si>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</si>
  <si>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</si>
  <si>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</si>
  <si>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</si>
  <si>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</si>
  <si>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</si>
  <si>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</si>
  <si>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</si>
  <si>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</si>
  <si>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</si>
  <si>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</si>
  <si>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</si>
  <si>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</si>
  <si>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</si>
  <si>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</si>
  <si>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</si>
  <si>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</si>
  <si>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</si>
  <si>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</si>
  <si>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</si>
  <si>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</si>
  <si>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</si>
  <si>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</si>
  <si>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</si>
  <si>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</si>
  <si>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</si>
  <si>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</si>
  <si>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</si>
  <si>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</si>
  <si>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</si>
  <si>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</si>
  <si>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</si>
  <si>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</si>
  <si>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</si>
  <si>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</si>
  <si>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</si>
  <si>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</si>
  <si>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</si>
  <si>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</si>
  <si>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</si>
  <si>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</si>
  <si>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</si>
  <si>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</si>
  <si>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</si>
  <si>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</si>
  <si>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</si>
  <si>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</si>
  <si>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</si>
  <si>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</si>
  <si>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</si>
  <si>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</si>
  <si>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</si>
  <si>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</si>
  <si>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</si>
  <si>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</si>
  <si>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</si>
  <si>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</si>
  <si>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</si>
  <si>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</si>
  <si>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</si>
  <si>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</si>
  <si>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</si>
  <si>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</si>
  <si>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</si>
  <si>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</si>
  <si>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</si>
  <si>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</si>
  <si>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</si>
  <si>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</si>
  <si>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</si>
  <si>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</si>
  <si>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</si>
  <si>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</si>
  <si>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</si>
  <si>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</si>
  <si>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</si>
  <si>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</si>
  <si>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</si>
  <si>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</si>
  <si>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</si>
  <si>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</si>
  <si>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</si>
  <si>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</si>
  <si>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</si>
  <si>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</si>
  <si>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</si>
  <si>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</si>
  <si>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</si>
  <si>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</si>
  <si>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</si>
  <si>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</si>
  <si>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</si>
  <si>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</si>
  <si>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</si>
  <si>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</si>
  <si>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</si>
  <si>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</si>
  <si>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</si>
  <si>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</si>
  <si>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</si>
  <si>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</si>
  <si>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</si>
  <si>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</si>
  <si>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</si>
  <si>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</si>
  <si>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</si>
  <si>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</si>
  <si>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</si>
  <si>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</si>
  <si>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</si>
  <si>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</si>
  <si>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</si>
  <si>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</si>
  <si>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</si>
  <si>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</si>
  <si>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</si>
  <si>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</si>
  <si>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</si>
  <si>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</si>
  <si>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</si>
  <si>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</si>
  <si>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</si>
  <si>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</si>
  <si>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</si>
  <si>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</si>
  <si>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</si>
  <si>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</si>
  <si>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</si>
  <si>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</si>
  <si>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</si>
  <si>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</si>
  <si>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</si>
  <si>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</si>
  <si>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</si>
  <si>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</si>
  <si>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</si>
  <si>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</si>
  <si>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</si>
  <si>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</si>
  <si>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</si>
  <si>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</si>
  <si>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</si>
  <si>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</si>
  <si>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</si>
  <si>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</si>
  <si>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</si>
  <si>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</si>
  <si>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</si>
  <si>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</si>
  <si>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</si>
  <si>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</si>
  <si>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</si>
  <si>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</si>
  <si>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</si>
  <si>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</si>
  <si>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</si>
  <si>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</si>
  <si>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</si>
  <si>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</si>
  <si>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</si>
  <si>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</si>
  <si>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</si>
  <si>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</si>
  <si>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</si>
  <si>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</si>
  <si>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</si>
  <si>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</si>
  <si>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</si>
  <si>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</si>
  <si>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</si>
  <si>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</si>
  <si>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</si>
  <si>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</si>
  <si>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</si>
  <si>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</si>
  <si>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</si>
  <si>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</si>
  <si>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</si>
  <si>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</si>
  <si>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</si>
  <si>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</si>
  <si>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</si>
  <si>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</si>
  <si>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</si>
  <si>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</si>
  <si>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</si>
  <si>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</si>
  <si>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</si>
  <si>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</si>
  <si>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</si>
  <si>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</si>
  <si>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</si>
  <si>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</si>
  <si>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</si>
  <si>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</si>
  <si>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</si>
  <si>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</si>
  <si>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</si>
  <si>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</si>
  <si>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</si>
  <si>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</si>
  <si>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</si>
  <si>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</si>
  <si>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</si>
  <si>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</si>
  <si>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</si>
  <si>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</si>
  <si>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</si>
  <si>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</si>
  <si>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</si>
  <si>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</si>
  <si>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</si>
  <si>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</si>
  <si>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</si>
  <si>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</si>
  <si>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</si>
  <si>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</si>
  <si>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</si>
  <si>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</si>
  <si>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</si>
  <si>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</si>
  <si>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</si>
  <si>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</si>
  <si>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</si>
  <si>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</si>
  <si>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</si>
  <si>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</si>
  <si>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</si>
  <si>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</si>
  <si>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</si>
  <si>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</si>
  <si>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</si>
  <si>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</si>
  <si>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</si>
  <si>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</si>
  <si>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</si>
  <si>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</si>
  <si>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</si>
  <si>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</si>
  <si>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</si>
  <si>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</si>
  <si>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</si>
  <si>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</si>
  <si>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</si>
  <si>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</si>
  <si>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</si>
  <si>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</si>
  <si>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</si>
  <si>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</si>
  <si>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</si>
  <si>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</si>
  <si>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</si>
  <si>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</si>
  <si>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</si>
  <si>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</si>
  <si>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</si>
  <si>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</si>
  <si>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</si>
  <si>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</si>
  <si>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</si>
  <si>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</si>
  <si>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</si>
  <si>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</si>
  <si>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</si>
  <si>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</si>
  <si>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</si>
  <si>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</si>
  <si>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</si>
  <si>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</si>
  <si>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</si>
  <si>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</si>
  <si>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</si>
  <si>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</si>
  <si>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</si>
  <si>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</si>
  <si>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</si>
  <si>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</si>
  <si>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</si>
  <si>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</si>
  <si>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</si>
  <si>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</si>
  <si>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</si>
  <si>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</si>
  <si>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</si>
  <si>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</si>
  <si>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</si>
  <si>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</si>
  <si>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</si>
  <si>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</si>
  <si>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</si>
  <si>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</si>
  <si>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</si>
  <si>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</si>
  <si>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</si>
  <si>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</si>
  <si>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</si>
  <si>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</si>
  <si>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</si>
  <si>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</si>
  <si>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</si>
  <si>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</si>
  <si>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</si>
  <si>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</si>
  <si>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</si>
  <si>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</si>
  <si>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</si>
  <si>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</si>
  <si>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</si>
  <si>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</si>
  <si>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</si>
  <si>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</si>
  <si>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</si>
  <si>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</si>
  <si>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</si>
  <si>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</si>
  <si>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</si>
  <si>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</si>
  <si>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</si>
  <si>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</si>
  <si>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</si>
  <si>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</si>
  <si>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</si>
  <si>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</si>
  <si>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</si>
  <si>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</si>
  <si>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</si>
  <si>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</si>
  <si>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</si>
  <si>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</si>
  <si>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</si>
  <si>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</si>
  <si>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</si>
  <si>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</si>
  <si>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</si>
  <si>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</si>
  <si>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</si>
  <si>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</si>
  <si>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</si>
  <si>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</si>
  <si>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</si>
  <si>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</si>
  <si>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</si>
  <si>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</si>
  <si>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</si>
  <si>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</si>
  <si>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</si>
  <si>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</si>
  <si>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</si>
  <si>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</si>
  <si>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</si>
  <si>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</si>
  <si>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</si>
  <si>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</si>
  <si>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</si>
  <si>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</si>
  <si>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</si>
  <si>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</si>
  <si>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</si>
  <si>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</si>
  <si>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</si>
  <si>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</si>
  <si>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</si>
  <si>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</si>
  <si>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</si>
  <si>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</si>
  <si>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</si>
  <si>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</si>
  <si>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</si>
  <si>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</si>
  <si>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</si>
  <si>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</si>
  <si>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</si>
  <si>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</si>
  <si>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</si>
  <si>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</si>
  <si>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</si>
  <si>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</si>
  <si>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</si>
  <si>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</si>
  <si>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</si>
  <si>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</si>
  <si>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</si>
  <si>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</si>
  <si>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</si>
  <si>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</si>
  <si>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</si>
  <si>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</si>
  <si>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</si>
  <si>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</si>
  <si>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</si>
  <si>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</si>
  <si>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</si>
  <si>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</si>
  <si>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</si>
  <si>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</si>
  <si>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</si>
  <si>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</si>
  <si>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</si>
  <si>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</si>
  <si>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</si>
  <si>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</si>
  <si>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</si>
  <si>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</si>
  <si>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</si>
  <si>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</si>
  <si>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</si>
  <si>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</si>
  <si>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</si>
  <si>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</si>
  <si>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</si>
  <si>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</si>
  <si>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</si>
  <si>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</si>
  <si>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</si>
  <si>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</si>
  <si>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</si>
  <si>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</si>
  <si>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</si>
  <si>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</si>
  <si>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</si>
  <si>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</si>
  <si>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</si>
  <si>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</si>
  <si>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</si>
  <si>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</si>
  <si>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</si>
  <si>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</si>
  <si>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</si>
  <si>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</si>
  <si>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</si>
  <si>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</si>
  <si>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</si>
  <si>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</si>
  <si>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</si>
  <si>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</si>
  <si>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</si>
  <si>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</si>
  <si>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</si>
  <si>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</si>
  <si>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</si>
  <si>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</si>
  <si>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</si>
  <si>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</si>
  <si>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</si>
  <si>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</si>
  <si>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</si>
  <si>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</si>
  <si>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</si>
  <si>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</si>
  <si>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</si>
  <si>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</si>
  <si>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</si>
  <si>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</si>
  <si>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</si>
  <si>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</si>
  <si>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</si>
  <si>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</si>
  <si>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</si>
  <si>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</si>
  <si>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</si>
  <si>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</si>
  <si>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</si>
  <si>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</si>
  <si>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</si>
  <si>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</si>
  <si>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</si>
  <si>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</si>
  <si>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</si>
  <si>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</si>
  <si>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</si>
  <si>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</si>
  <si>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</si>
  <si>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</si>
  <si>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</si>
  <si>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</si>
  <si>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</si>
  <si>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</si>
  <si>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</si>
  <si>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</si>
  <si>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</si>
  <si>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</si>
  <si>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</si>
  <si>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</si>
  <si>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</si>
  <si>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</si>
  <si>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</si>
  <si>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</si>
  <si>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</si>
  <si>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</si>
  <si>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</si>
  <si>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</si>
  <si>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</si>
  <si>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</si>
  <si>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</si>
  <si>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</si>
  <si>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</si>
  <si>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</si>
  <si>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</si>
  <si>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</si>
  <si>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</si>
  <si>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</si>
  <si>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</si>
  <si>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</si>
  <si>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</si>
  <si>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</si>
  <si>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</si>
  <si>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</si>
  <si>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</si>
  <si>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</si>
  <si>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</si>
  <si>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</si>
  <si>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</si>
  <si>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</si>
  <si>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</si>
  <si>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</si>
  <si>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</si>
  <si>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</si>
  <si>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</si>
  <si>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</si>
  <si>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</si>
  <si>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</si>
  <si>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</si>
  <si>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</si>
  <si>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</si>
  <si>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</si>
  <si>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</si>
  <si>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</si>
  <si>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</si>
  <si>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</si>
  <si>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</si>
  <si>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</si>
  <si>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</si>
  <si>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</si>
  <si>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</si>
  <si>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</si>
  <si>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</si>
  <si>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</si>
  <si>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</si>
  <si>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</si>
  <si>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</si>
  <si>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</si>
  <si>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</si>
  <si>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</si>
  <si>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</si>
  <si>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</si>
  <si>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</si>
  <si>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</si>
  <si>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</si>
  <si>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</si>
  <si>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</si>
  <si>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</si>
  <si>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</si>
  <si>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</si>
  <si>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</si>
  <si>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</si>
  <si>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</si>
  <si>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</si>
  <si>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</si>
  <si>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</si>
  <si>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</si>
  <si>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</si>
  <si>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</si>
  <si>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</si>
  <si>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</si>
  <si>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</si>
  <si>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</si>
  <si>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</si>
  <si>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</si>
  <si>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</si>
  <si>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</si>
  <si>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</si>
  <si>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</si>
  <si>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</si>
  <si>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</si>
  <si>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</si>
  <si>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</si>
  <si>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</si>
  <si>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</si>
  <si>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</si>
  <si>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</si>
  <si>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</si>
  <si>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</si>
  <si>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</si>
  <si>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</si>
  <si>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</si>
  <si>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</si>
  <si>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</si>
  <si>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</si>
  <si>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</si>
  <si>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</si>
  <si>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</si>
  <si>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</si>
  <si>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</si>
  <si>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</si>
  <si>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</si>
  <si>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</si>
  <si>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</si>
  <si>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</si>
  <si>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</si>
  <si>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</si>
  <si>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</si>
  <si>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</si>
  <si>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</si>
  <si>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</si>
  <si>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</si>
  <si>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</si>
  <si>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</si>
  <si>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</si>
  <si>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</si>
  <si>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</si>
  <si>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</si>
  <si>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</si>
  <si>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</si>
  <si>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</si>
  <si>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</si>
  <si>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</si>
  <si>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</si>
  <si>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</si>
  <si>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</si>
  <si>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</si>
  <si>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</si>
  <si>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</si>
  <si>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</si>
  <si>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</si>
  <si>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</si>
  <si>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</si>
  <si>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</si>
  <si>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</si>
  <si>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</si>
  <si>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</si>
  <si>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</si>
  <si>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</si>
  <si>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</si>
  <si>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</si>
  <si>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</si>
  <si>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</si>
  <si>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</si>
  <si>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</si>
  <si>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</si>
  <si>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</si>
  <si>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</si>
  <si>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</si>
  <si>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</si>
  <si>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</si>
  <si>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</si>
  <si>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</si>
  <si>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</si>
  <si>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</si>
  <si>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</si>
  <si>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</si>
  <si>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</si>
  <si>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</si>
  <si>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</si>
  <si>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</si>
  <si>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</si>
  <si>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</si>
  <si>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</si>
  <si>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</si>
  <si>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</si>
  <si>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</si>
  <si>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</si>
  <si>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</si>
  <si>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</si>
  <si>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</si>
  <si>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</si>
  <si>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</si>
  <si>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</si>
  <si>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</si>
  <si>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</si>
  <si>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</si>
  <si>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</si>
  <si>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</si>
  <si>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</si>
  <si>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</si>
  <si>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</si>
  <si>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</si>
  <si>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</si>
  <si>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</si>
  <si>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</si>
  <si>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</si>
  <si>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</si>
  <si>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</si>
  <si>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</si>
  <si>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</si>
  <si>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</si>
  <si>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</si>
  <si>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</si>
  <si>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</si>
  <si>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</si>
  <si>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</si>
  <si>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</si>
  <si>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</si>
  <si>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</si>
  <si>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</si>
  <si>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</si>
  <si>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</si>
  <si>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</si>
  <si>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</si>
  <si>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</si>
  <si>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</si>
  <si>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</si>
  <si>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</si>
  <si>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</si>
  <si>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</si>
  <si>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</si>
  <si>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</si>
  <si>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</si>
  <si>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</si>
  <si>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</si>
  <si>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</si>
  <si>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</si>
  <si>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</si>
  <si>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</si>
  <si>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</si>
  <si>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</si>
  <si>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</si>
  <si>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</si>
  <si>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</si>
  <si>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</si>
  <si>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</si>
  <si>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</si>
  <si>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</si>
  <si>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</si>
  <si>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</si>
  <si>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</si>
  <si>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</si>
  <si>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</si>
  <si>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</si>
  <si>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</si>
  <si>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</si>
  <si>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</si>
  <si>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</si>
  <si>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</si>
  <si>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</si>
  <si>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</si>
  <si>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</si>
  <si>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</si>
  <si>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</si>
  <si>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</si>
  <si>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</si>
  <si>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</si>
  <si>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</si>
  <si>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</si>
  <si>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</si>
  <si>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</si>
  <si>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</si>
  <si>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</si>
  <si>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</si>
  <si>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</si>
  <si>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</si>
  <si>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</si>
  <si>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</si>
  <si>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</si>
  <si>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</si>
  <si>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</si>
  <si>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</si>
  <si>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</si>
  <si>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</si>
  <si>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</si>
  <si>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</si>
  <si>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</si>
  <si>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</si>
  <si>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</si>
  <si>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</si>
  <si>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</si>
  <si>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</si>
  <si>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</si>
  <si>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</si>
  <si>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</si>
  <si>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</si>
  <si>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</si>
  <si>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</si>
  <si>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</si>
  <si>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</si>
  <si>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</si>
  <si>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</si>
  <si>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</si>
  <si>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</si>
  <si>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</si>
  <si>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</si>
  <si>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</si>
  <si>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</si>
  <si>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</si>
  <si>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</si>
  <si>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</si>
  <si>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</si>
  <si>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</si>
  <si>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</si>
  <si>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</si>
  <si>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</si>
  <si>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</si>
  <si>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</si>
  <si>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</si>
  <si>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</si>
  <si>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</si>
  <si>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</si>
  <si>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</si>
  <si>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</si>
  <si>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</si>
  <si>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</si>
  <si>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</si>
  <si>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</si>
  <si>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</si>
  <si>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</si>
  <si>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</si>
  <si>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</si>
  <si>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</si>
  <si>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</si>
  <si>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</si>
  <si>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</si>
  <si>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</si>
  <si>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</si>
  <si>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</si>
  <si>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</si>
  <si>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</si>
  <si>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</si>
  <si>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</si>
  <si>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</si>
  <si>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</si>
  <si>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</si>
  <si>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</si>
  <si>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</si>
  <si>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</si>
  <si>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</si>
  <si>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</si>
  <si>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</si>
  <si>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</si>
  <si>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</si>
  <si>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</si>
  <si>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</si>
  <si>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</si>
  <si>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</si>
  <si>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</si>
  <si>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</si>
  <si>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</si>
  <si>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</si>
  <si>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</si>
  <si>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</si>
  <si>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</si>
  <si>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</si>
  <si>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</si>
  <si>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</si>
  <si>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</si>
  <si>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</si>
  <si>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</si>
  <si>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</si>
  <si>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</si>
  <si>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</si>
  <si>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</si>
  <si>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</si>
  <si>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</si>
  <si>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</si>
  <si>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</si>
  <si>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</si>
  <si>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</si>
  <si>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</si>
  <si>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</si>
  <si>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</si>
  <si>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</si>
  <si>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</si>
  <si>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</si>
  <si>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</si>
  <si>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</si>
  <si>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</si>
  <si>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</si>
  <si>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</si>
  <si>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</si>
  <si>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</si>
  <si>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</si>
  <si>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</si>
  <si>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</si>
  <si>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</si>
  <si>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</si>
  <si>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</si>
  <si>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</si>
  <si>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</si>
  <si>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</si>
  <si>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</si>
  <si>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</si>
  <si>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</si>
  <si>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</si>
  <si>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</si>
  <si>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</si>
  <si>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</si>
  <si>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</si>
  <si>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</si>
  <si>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</si>
  <si>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</si>
  <si>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</si>
  <si>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</si>
  <si>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</si>
  <si>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</si>
  <si>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</si>
  <si>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</si>
  <si>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</si>
  <si>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</si>
  <si>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</si>
  <si>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</si>
  <si>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</si>
  <si>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</si>
  <si>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</si>
  <si>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</si>
  <si>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</si>
  <si>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</si>
  <si>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</si>
  <si>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</si>
  <si>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</si>
  <si>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</si>
  <si>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</si>
  <si>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</si>
  <si>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</si>
  <si>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</si>
  <si>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</si>
  <si>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</si>
  <si>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</si>
  <si>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</si>
  <si>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</si>
  <si>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</si>
  <si>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</si>
  <si>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</si>
  <si>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</si>
  <si>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</si>
  <si>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</si>
  <si>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</si>
  <si>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</si>
  <si>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</si>
  <si>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</si>
  <si>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</si>
  <si>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</si>
  <si>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</si>
  <si>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</si>
  <si>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</si>
  <si>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</si>
  <si>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</si>
  <si>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</si>
  <si>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</si>
  <si>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</si>
  <si>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</si>
  <si>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</si>
  <si>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</si>
  <si>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</si>
  <si>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</si>
  <si>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</si>
  <si>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</si>
  <si>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</si>
  <si>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</si>
  <si>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</si>
  <si>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</si>
  <si>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</si>
  <si>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</si>
  <si>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</si>
  <si>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</si>
  <si>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</si>
  <si>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</si>
  <si>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</si>
  <si>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</si>
  <si>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</si>
  <si>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</si>
  <si>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</si>
  <si>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</si>
  <si>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</si>
  <si>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</si>
  <si>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</si>
  <si>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</si>
  <si>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</si>
  <si>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</si>
  <si>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</si>
  <si>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</si>
  <si>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</si>
  <si>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</si>
  <si>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</si>
  <si>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</si>
  <si>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</si>
  <si>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</si>
  <si>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</si>
  <si>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</si>
  <si>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</si>
  <si>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</si>
  <si>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</si>
  <si>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</si>
  <si>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</si>
  <si>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</si>
  <si>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</si>
  <si>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</si>
  <si>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</si>
  <si>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</si>
  <si>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</si>
  <si>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</si>
  <si>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</si>
  <si>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</si>
  <si>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</si>
  <si>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</si>
  <si>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</si>
  <si>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</si>
  <si>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</si>
  <si>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</si>
  <si>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</si>
  <si>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</si>
  <si>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</si>
  <si>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</si>
  <si>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</si>
  <si>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</si>
  <si>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</si>
  <si>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</si>
  <si>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</si>
  <si>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</si>
  <si>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</si>
  <si>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</si>
  <si>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</si>
  <si>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</si>
  <si>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</si>
  <si>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</si>
  <si>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</si>
  <si>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</si>
  <si>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</si>
  <si>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</si>
  <si>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</si>
  <si>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</si>
  <si>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</si>
  <si>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</si>
  <si>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</si>
  <si>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</si>
  <si>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</si>
  <si>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</si>
  <si>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</si>
  <si>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</si>
  <si>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</si>
  <si>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</si>
  <si>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</si>
  <si>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</si>
  <si>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</si>
  <si>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</si>
  <si>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</si>
  <si>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</si>
  <si>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</si>
  <si>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</si>
  <si>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</si>
  <si>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</si>
  <si>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</si>
  <si>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</si>
  <si>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</si>
  <si>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</si>
  <si>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</si>
  <si>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</si>
  <si>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</si>
  <si>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</si>
  <si>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</si>
  <si>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</si>
  <si>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</si>
  <si>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</si>
  <si>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</si>
  <si>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</si>
  <si>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</si>
  <si>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</si>
  <si>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</si>
  <si>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</si>
  <si>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</si>
  <si>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</si>
  <si>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</si>
  <si>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</si>
  <si>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</si>
  <si>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</si>
  <si>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</si>
  <si>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</si>
  <si>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</si>
  <si>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</si>
  <si>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</si>
  <si>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</si>
  <si>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</si>
  <si>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</si>
  <si>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</si>
  <si>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</si>
  <si>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</si>
  <si>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</si>
  <si>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</si>
  <si>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</si>
  <si>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</si>
  <si>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</si>
  <si>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</si>
  <si>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</si>
  <si>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</si>
  <si>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</si>
  <si>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</si>
  <si>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</si>
  <si>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</si>
  <si>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</si>
  <si>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</si>
  <si>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</si>
  <si>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</si>
  <si>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</si>
  <si>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</si>
  <si>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</si>
  <si>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</si>
  <si>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</si>
  <si>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</si>
  <si>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</si>
  <si>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</si>
  <si>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</si>
  <si>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</si>
  <si>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</si>
  <si>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</si>
  <si>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</si>
  <si>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</si>
  <si>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</si>
  <si>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</si>
  <si>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</si>
  <si>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</si>
  <si>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</si>
  <si>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</si>
  <si>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</si>
  <si>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</si>
  <si>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</si>
  <si>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</si>
  <si>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</si>
  <si>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</si>
  <si>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</si>
  <si>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</si>
  <si>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</si>
  <si>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</si>
  <si>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</si>
  <si>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</si>
  <si>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</si>
  <si>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</si>
  <si>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</si>
  <si>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</si>
  <si>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</si>
  <si>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</si>
  <si>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</si>
  <si>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</si>
  <si>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</si>
  <si>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</si>
  <si>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</si>
  <si>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</si>
  <si>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</si>
  <si>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</si>
  <si>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</si>
  <si>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</si>
  <si>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</si>
  <si>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</si>
  <si>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</si>
  <si>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</si>
  <si>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</si>
  <si>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</si>
  <si>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</si>
  <si>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</si>
  <si>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</si>
  <si>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</si>
  <si>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</si>
  <si>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</si>
  <si>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</si>
  <si>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</si>
  <si>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</si>
  <si>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</si>
  <si>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</si>
  <si>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</si>
  <si>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</si>
  <si>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</si>
  <si>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</si>
  <si>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</si>
  <si>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</si>
  <si>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</si>
  <si>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</si>
  <si>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</si>
  <si>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</si>
  <si>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</si>
  <si>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</si>
  <si>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</si>
  <si>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</si>
  <si>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</si>
  <si>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</si>
  <si>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</si>
  <si>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</si>
  <si>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</si>
  <si>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</si>
  <si>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</si>
  <si>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</si>
  <si>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</si>
  <si>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</si>
  <si>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</si>
  <si>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</si>
  <si>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</si>
  <si>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</si>
  <si>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</si>
  <si>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</si>
  <si>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</si>
  <si>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</si>
  <si>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</si>
  <si>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</si>
  <si>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</si>
  <si>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</si>
  <si>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</si>
  <si>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</si>
  <si>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</si>
  <si>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</si>
  <si>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</si>
  <si>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</si>
  <si>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</si>
  <si>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</si>
  <si>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</si>
  <si>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</si>
  <si>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</si>
  <si>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</si>
  <si>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</si>
  <si>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</si>
  <si>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</si>
  <si>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</si>
  <si>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</si>
  <si>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</si>
  <si>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</si>
  <si>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</si>
  <si>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</si>
  <si>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</si>
  <si>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</si>
  <si>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</si>
  <si>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</si>
  <si>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</si>
  <si>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</si>
  <si>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</si>
  <si>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</si>
  <si>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</si>
  <si>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</si>
  <si>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</si>
  <si>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</si>
  <si>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</si>
  <si>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</si>
  <si>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</si>
  <si>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</si>
  <si>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</si>
  <si>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</si>
  <si>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</si>
  <si>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</si>
  <si>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</si>
  <si>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</si>
  <si>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</si>
  <si>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</si>
  <si>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</si>
  <si>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</si>
  <si>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</si>
  <si>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</si>
  <si>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</si>
  <si>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</si>
  <si>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</si>
  <si>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</si>
  <si>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</si>
  <si>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</si>
  <si>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</si>
  <si>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</si>
  <si>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</si>
  <si>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</si>
  <si>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</si>
  <si>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</si>
  <si>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</si>
  <si>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</si>
  <si>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</si>
  <si>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</si>
  <si>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</si>
  <si>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</si>
  <si>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</si>
  <si>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</si>
  <si>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</si>
  <si>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</si>
  <si>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</si>
  <si>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</si>
  <si>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</si>
  <si>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</si>
  <si>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</si>
  <si>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</si>
  <si>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</si>
  <si>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</si>
  <si>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</si>
  <si>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</si>
  <si>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</si>
  <si>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</si>
  <si>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</si>
  <si>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</si>
  <si>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</si>
  <si>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</si>
  <si>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</si>
  <si>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</si>
  <si>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</si>
  <si>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</si>
  <si>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</si>
  <si>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</si>
  <si>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</si>
  <si>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</si>
  <si>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</si>
  <si>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</si>
  <si>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</si>
  <si>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</si>
  <si>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</si>
  <si>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</si>
  <si>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</si>
  <si>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</si>
  <si>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</si>
  <si>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</si>
  <si>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</si>
  <si>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</si>
  <si>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</si>
  <si>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</si>
  <si>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</si>
  <si>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</si>
  <si>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</si>
  <si>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</si>
  <si>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</si>
  <si>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</si>
  <si>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</si>
  <si>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</si>
  <si>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</si>
  <si>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</si>
  <si>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</si>
  <si>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</si>
  <si>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</si>
  <si>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</si>
  <si>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</si>
  <si>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</si>
  <si>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</si>
  <si>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</si>
  <si>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</si>
  <si>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</si>
  <si>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</si>
  <si>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</si>
  <si>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</si>
  <si>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</si>
  <si>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</si>
  <si>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</si>
  <si>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</si>
  <si>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</si>
  <si>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</si>
  <si>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</si>
  <si>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</si>
  <si>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</si>
  <si>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</si>
  <si>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</si>
  <si>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</si>
  <si>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</si>
  <si>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</si>
  <si>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</si>
  <si>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</si>
  <si>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</si>
  <si>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</si>
  <si>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</si>
  <si>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</si>
  <si>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</si>
  <si>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</si>
  <si>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</si>
  <si>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</si>
  <si>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</si>
  <si>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</si>
  <si>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</si>
  <si>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</si>
  <si>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</si>
  <si>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</si>
  <si>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</si>
  <si>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</si>
  <si>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</si>
  <si>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</si>
  <si>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</si>
  <si>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</si>
  <si>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</si>
  <si>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</si>
  <si>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</si>
  <si>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</si>
  <si>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</si>
  <si>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</si>
  <si>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</si>
  <si>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</si>
  <si>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</si>
  <si>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</si>
  <si>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</si>
  <si>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</si>
  <si>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</si>
  <si>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</si>
  <si>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</si>
  <si>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</si>
  <si>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</si>
  <si>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</si>
  <si>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</si>
  <si>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</si>
  <si>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</si>
  <si>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</si>
  <si>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</si>
  <si>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</si>
  <si>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</si>
  <si>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</si>
  <si>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</si>
  <si>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</si>
  <si>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</si>
  <si>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</si>
  <si>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</si>
  <si>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</si>
  <si>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</si>
  <si>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</si>
  <si>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</si>
  <si>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</si>
  <si>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</si>
  <si>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</si>
  <si>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</si>
  <si>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</si>
  <si>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</si>
  <si>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</si>
  <si>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</si>
  <si>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</si>
  <si>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</si>
  <si>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</si>
  <si>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</si>
  <si>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</si>
  <si>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</si>
  <si>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</si>
  <si>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</si>
  <si>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</si>
  <si>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</si>
  <si>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</si>
  <si>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</si>
  <si>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</si>
  <si>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</si>
  <si>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</si>
  <si>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</si>
  <si>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</si>
  <si>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</si>
  <si>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</si>
  <si>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</si>
  <si>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</si>
  <si>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</si>
  <si>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</si>
  <si>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</si>
  <si>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</si>
  <si>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</si>
  <si>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</si>
  <si>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</si>
  <si>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</si>
  <si>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</si>
  <si>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</si>
  <si>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</si>
  <si>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</si>
  <si>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</si>
  <si>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</si>
  <si>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</si>
  <si>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</si>
  <si>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</si>
  <si>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</si>
  <si>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</si>
  <si>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</si>
  <si>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</si>
  <si>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</si>
  <si>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</si>
  <si>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</si>
  <si>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</si>
  <si>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</si>
  <si>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</si>
  <si>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</si>
  <si>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</si>
  <si>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</si>
  <si>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</si>
  <si>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</si>
  <si>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</si>
  <si>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</si>
  <si>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</si>
  <si>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</si>
  <si>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</si>
  <si>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</si>
  <si>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</si>
  <si>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</si>
  <si>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</si>
  <si>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</si>
  <si>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</si>
  <si>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</si>
  <si>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</si>
  <si>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</si>
  <si>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</si>
  <si>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</si>
  <si>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</si>
  <si>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</si>
  <si>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</si>
  <si>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</si>
  <si>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</si>
  <si>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</si>
  <si>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</si>
  <si>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</si>
  <si>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</si>
  <si>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</si>
  <si>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</si>
  <si>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</si>
  <si>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</si>
  <si>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</si>
  <si>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</si>
  <si>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</si>
  <si>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</si>
  <si>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</si>
  <si>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</si>
  <si>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</si>
  <si>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</si>
  <si>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</si>
  <si>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</si>
  <si>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</si>
  <si>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</si>
  <si>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</si>
  <si>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</si>
  <si>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</si>
  <si>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</si>
  <si>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</si>
  <si>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</si>
  <si>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</si>
  <si>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</si>
  <si>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</si>
  <si>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</si>
  <si>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</si>
  <si>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</si>
  <si>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</si>
  <si>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</si>
  <si>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</si>
  <si>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</si>
  <si>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</si>
  <si>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</si>
  <si>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</si>
  <si>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</si>
  <si>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</si>
  <si>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</si>
  <si>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</si>
  <si>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</si>
  <si>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</si>
  <si>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</si>
  <si>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</si>
  <si>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</si>
  <si>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</si>
  <si>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</si>
  <si>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</si>
  <si>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</si>
  <si>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</si>
  <si>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</si>
  <si>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</si>
  <si>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</si>
  <si>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</si>
  <si>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</si>
  <si>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</si>
  <si>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</si>
  <si>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</si>
  <si>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</si>
  <si>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</si>
  <si>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</si>
  <si>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</si>
  <si>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</si>
  <si>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</si>
  <si>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</si>
  <si>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</si>
  <si>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</si>
  <si>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</si>
  <si>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</si>
  <si>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</si>
  <si>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</si>
  <si>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</si>
  <si>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</si>
  <si>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</si>
  <si>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</si>
  <si>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</si>
  <si>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</si>
  <si>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</si>
  <si>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</si>
  <si>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</si>
  <si>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</si>
  <si>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</si>
  <si>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</si>
  <si>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</si>
  <si>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</si>
  <si>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</si>
  <si>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</si>
  <si>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</si>
  <si>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</si>
  <si>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</si>
  <si>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</si>
  <si>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</si>
  <si>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</si>
  <si>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</si>
  <si>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</si>
  <si>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</si>
  <si>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</si>
  <si>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</si>
  <si>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</si>
  <si>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</si>
  <si>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</si>
  <si>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</si>
  <si>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</si>
  <si>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</si>
  <si>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</si>
  <si>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</si>
  <si>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</si>
  <si>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</si>
  <si>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</si>
  <si>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</si>
  <si>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</si>
  <si>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</si>
  <si>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</si>
  <si>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</si>
  <si>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</si>
  <si>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</si>
  <si>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</si>
  <si>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</si>
  <si>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</si>
  <si>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</si>
  <si>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</si>
  <si>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</si>
  <si>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</si>
  <si>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</si>
  <si>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</si>
  <si>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</si>
  <si>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</si>
  <si>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</si>
  <si>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</si>
  <si>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</si>
  <si>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</si>
  <si>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</si>
  <si>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</si>
  <si>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</si>
  <si>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</si>
  <si>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</si>
  <si>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</si>
  <si>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</si>
  <si>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</si>
  <si>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</si>
  <si>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</si>
  <si>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</si>
  <si>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</si>
  <si>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</si>
  <si>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</si>
  <si>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</si>
  <si>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</si>
  <si>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</si>
  <si>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</si>
  <si>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</si>
  <si>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</si>
  <si>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</si>
  <si>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</si>
  <si>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</si>
  <si>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</si>
  <si>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</si>
  <si>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</si>
  <si>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</si>
  <si>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</si>
  <si>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</si>
  <si>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</si>
  <si>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</si>
  <si>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</si>
  <si>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</si>
  <si>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</si>
  <si>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</si>
  <si>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</si>
  <si>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</si>
  <si>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</si>
  <si>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</si>
  <si>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</si>
  <si>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</si>
  <si>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</si>
  <si>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</si>
  <si>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</si>
  <si>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</si>
  <si>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</si>
  <si>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</si>
  <si>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</si>
  <si>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</si>
  <si>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</si>
  <si>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</si>
  <si>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</si>
  <si>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</si>
  <si>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</si>
  <si>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</si>
  <si>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</si>
  <si>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</si>
  <si>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</si>
  <si>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</si>
  <si>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</si>
  <si>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</si>
  <si>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</si>
  <si>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</si>
  <si>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</si>
  <si>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</si>
  <si>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</si>
  <si>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</si>
  <si>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</si>
  <si>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</si>
  <si>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</si>
  <si>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</si>
  <si>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</si>
  <si>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</si>
  <si>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</si>
  <si>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</si>
  <si>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</si>
  <si>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</si>
  <si>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</si>
  <si>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</si>
  <si>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</si>
  <si>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</si>
  <si>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</si>
  <si>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</si>
  <si>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</si>
  <si>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</si>
  <si>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</si>
  <si>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</si>
  <si>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</si>
  <si>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</si>
  <si>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</si>
  <si>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</si>
  <si>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</si>
  <si>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</si>
  <si>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</si>
  <si>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</si>
  <si>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</si>
  <si>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</si>
  <si>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</si>
  <si>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</si>
  <si>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</si>
  <si>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</si>
  <si>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</si>
  <si>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</si>
  <si>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</si>
  <si>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</si>
  <si>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</si>
  <si>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</si>
  <si>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</si>
  <si>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</si>
  <si>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</si>
  <si>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</si>
  <si>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</si>
  <si>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</si>
  <si>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</si>
  <si>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</si>
  <si>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</si>
  <si>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</si>
  <si>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</si>
  <si>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</si>
  <si>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</si>
  <si>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</si>
  <si>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</si>
  <si>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</si>
  <si>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</si>
  <si>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</si>
  <si>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</si>
  <si>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</si>
  <si>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</si>
  <si>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</si>
  <si>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</si>
  <si>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</si>
  <si>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</si>
  <si>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</si>
  <si>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</si>
  <si>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</si>
  <si>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</si>
  <si>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</si>
  <si>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</si>
  <si>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</si>
  <si>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</si>
  <si>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</si>
  <si>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</si>
  <si>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</si>
  <si>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</si>
  <si>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</si>
  <si>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</si>
  <si>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</si>
  <si>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</si>
  <si>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</si>
  <si>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</si>
  <si>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</si>
  <si>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</si>
  <si>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</si>
  <si>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</si>
  <si>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</si>
  <si>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</si>
  <si>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</si>
  <si>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</si>
  <si>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</si>
  <si>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</si>
  <si>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</si>
  <si>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</si>
  <si>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</si>
  <si>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</si>
  <si>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</si>
  <si>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</si>
  <si>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</si>
  <si>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</si>
  <si>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</si>
  <si>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</si>
  <si>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</si>
  <si>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</si>
  <si>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</si>
  <si>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</si>
  <si>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</si>
  <si>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</si>
  <si>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</si>
  <si>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</si>
  <si>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</si>
  <si>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</si>
  <si>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</si>
  <si>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</si>
  <si>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</si>
  <si>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</si>
  <si>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</si>
  <si>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</si>
  <si>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</si>
  <si>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</si>
  <si>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</si>
  <si>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</si>
  <si>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</si>
  <si>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</si>
  <si>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</si>
  <si>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</si>
  <si>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</si>
  <si>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</si>
  <si>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</si>
  <si>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</si>
  <si>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</si>
  <si>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</si>
  <si>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</si>
  <si>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</si>
  <si>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</si>
  <si>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</si>
  <si>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</si>
  <si>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</si>
  <si>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</si>
  <si>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</si>
  <si>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</si>
  <si>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</si>
  <si>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</si>
  <si>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</si>
  <si>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</si>
  <si>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</si>
  <si>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</si>
  <si>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</si>
  <si>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</si>
  <si>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</si>
  <si>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</si>
  <si>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</si>
  <si>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</si>
  <si>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</si>
  <si>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</si>
  <si>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</si>
  <si>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</si>
  <si>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</si>
  <si>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</si>
  <si>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</si>
  <si>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</si>
  <si>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</si>
  <si>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</si>
  <si>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</si>
  <si>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</si>
  <si>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</si>
  <si>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</si>
  <si>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</si>
  <si>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</si>
  <si>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</si>
  <si>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</si>
  <si>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</si>
  <si>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</si>
  <si>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</si>
  <si>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</si>
  <si>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</si>
  <si>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</si>
  <si>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</si>
  <si>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</si>
  <si>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</si>
  <si>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</si>
  <si>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</si>
  <si>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</si>
  <si>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</si>
  <si>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</si>
  <si>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</si>
  <si>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</si>
  <si>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</si>
  <si>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</si>
  <si>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</si>
  <si>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</si>
  <si>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</si>
  <si>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</si>
  <si>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</si>
  <si>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</si>
  <si>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</si>
  <si>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</si>
  <si>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</si>
  <si>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</si>
  <si>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</si>
  <si>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</si>
  <si>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</si>
  <si>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</si>
  <si>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</si>
  <si>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</si>
  <si>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</si>
  <si>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</si>
  <si>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</si>
  <si>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</si>
  <si>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</si>
  <si>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</si>
  <si>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</si>
  <si>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</si>
  <si>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</si>
  <si>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</si>
  <si>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</si>
  <si>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</si>
  <si>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</si>
  <si>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</si>
  <si>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</si>
  <si>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</si>
  <si>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</si>
  <si>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</si>
  <si>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</si>
  <si>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</si>
  <si>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</si>
  <si>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</si>
  <si>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</si>
  <si>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</si>
  <si>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</si>
  <si>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</si>
  <si>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</si>
  <si>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</si>
  <si>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</si>
  <si>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</si>
  <si>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</si>
  <si>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</si>
  <si>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</si>
  <si>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</si>
  <si>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</si>
  <si>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</si>
  <si>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</si>
  <si>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</si>
  <si>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</si>
  <si>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</si>
  <si>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</si>
  <si>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</si>
  <si>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</si>
  <si>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</si>
  <si>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</si>
  <si>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</si>
  <si>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</si>
  <si>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</si>
  <si>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</si>
  <si>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</si>
  <si>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</si>
  <si>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</si>
  <si>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</si>
  <si>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</si>
  <si>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</si>
  <si>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</si>
  <si>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</si>
  <si>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</si>
  <si>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</si>
  <si>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</si>
  <si>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</si>
  <si>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</si>
  <si>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</si>
  <si>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</si>
  <si>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</si>
  <si>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</si>
  <si>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</si>
  <si>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</si>
  <si>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</si>
  <si>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</si>
  <si>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</si>
  <si>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</si>
  <si>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</si>
  <si>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</si>
  <si>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</si>
  <si>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</si>
  <si>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</si>
  <si>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</si>
  <si>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</si>
  <si>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</si>
  <si>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</si>
  <si>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</si>
  <si>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</si>
  <si>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</si>
  <si>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</si>
  <si>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</si>
  <si>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</si>
  <si>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</si>
  <si>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</si>
  <si>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</si>
  <si>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</si>
  <si>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</si>
  <si>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</si>
  <si>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</si>
  <si>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</si>
  <si>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</si>
  <si>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</si>
  <si>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</si>
  <si>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</si>
  <si>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</si>
  <si>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</si>
  <si>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</si>
  <si>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</si>
  <si>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</si>
  <si>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</si>
  <si>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</si>
  <si>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</si>
  <si>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</si>
  <si>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</si>
  <si>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</si>
  <si>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</si>
  <si>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</si>
  <si>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</si>
  <si>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</si>
  <si>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</si>
  <si>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</si>
  <si>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</si>
  <si>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</si>
  <si>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</si>
  <si>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</si>
  <si>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</si>
  <si>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</si>
  <si>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</si>
  <si>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</si>
  <si>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</si>
  <si>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</si>
  <si>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</si>
  <si>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</si>
  <si>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</si>
  <si>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</si>
  <si>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</si>
  <si>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</si>
  <si>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</si>
  <si>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</si>
  <si>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</si>
  <si>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</si>
  <si>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</si>
  <si>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</si>
  <si>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</si>
  <si>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</si>
  <si>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</si>
  <si>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</si>
  <si>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</si>
  <si>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</si>
  <si>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</si>
  <si>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</si>
  <si>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</si>
  <si>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</si>
  <si>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</si>
  <si>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</si>
  <si>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</si>
  <si>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</si>
  <si>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</si>
  <si>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</si>
  <si>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</si>
  <si>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</si>
  <si>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</si>
  <si>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</si>
  <si>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</si>
  <si>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</si>
  <si>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</si>
  <si>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</si>
  <si>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</si>
  <si>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</si>
  <si>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</si>
  <si>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</si>
  <si>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</si>
  <si>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</si>
  <si>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</si>
  <si>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</si>
  <si>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</si>
  <si>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</si>
  <si>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</si>
  <si>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</si>
  <si>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</si>
  <si>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</si>
  <si>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</si>
  <si>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</si>
  <si>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</si>
  <si>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</si>
  <si>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</si>
  <si>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</si>
  <si>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</si>
  <si>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</si>
  <si>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</si>
  <si>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</si>
  <si>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</si>
  <si>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</si>
  <si>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</si>
  <si>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</si>
  <si>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</si>
  <si>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</si>
  <si>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</si>
  <si>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</si>
  <si>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</si>
  <si>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</si>
  <si>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</si>
  <si>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</si>
  <si>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</si>
  <si>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</si>
  <si>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</si>
  <si>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</si>
  <si>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</si>
  <si>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</si>
  <si>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</si>
  <si>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</si>
  <si>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</si>
  <si>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</si>
  <si>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</si>
  <si>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</si>
  <si>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</si>
  <si>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</si>
  <si>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</si>
  <si>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</si>
  <si>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</si>
  <si>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</si>
  <si>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</si>
  <si>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</si>
  <si>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</si>
  <si>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</si>
  <si>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</si>
  <si>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</si>
  <si>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</si>
  <si>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</si>
  <si>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</si>
  <si>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</si>
  <si>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</si>
  <si>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</si>
  <si>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</si>
  <si>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</si>
  <si>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</si>
  <si>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</si>
  <si>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</si>
  <si>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</si>
  <si>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</si>
  <si>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</si>
  <si>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</si>
  <si>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</si>
  <si>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</si>
  <si>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</si>
  <si>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</si>
  <si>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</si>
  <si>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</si>
  <si>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</si>
  <si>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</si>
  <si>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</si>
  <si>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</si>
  <si>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</si>
  <si>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</si>
  <si>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</si>
  <si>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</si>
  <si>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</si>
  <si>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</si>
  <si>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</si>
  <si>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</si>
  <si>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</si>
  <si>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</si>
  <si>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</si>
  <si>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</si>
  <si>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</si>
  <si>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</si>
  <si>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</si>
  <si>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</si>
  <si>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</si>
  <si>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</si>
  <si>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</si>
  <si>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</si>
  <si>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</si>
  <si>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</si>
  <si>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</si>
  <si>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</si>
  <si>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</si>
  <si>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</si>
  <si>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</si>
  <si>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</si>
  <si>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</si>
  <si>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</si>
  <si>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</si>
  <si>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</si>
  <si>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</si>
  <si>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</si>
  <si>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</si>
  <si>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</si>
  <si>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</si>
  <si>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</si>
  <si>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</si>
  <si>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</si>
  <si>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</si>
  <si>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</si>
  <si>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</si>
  <si>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</si>
  <si>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</si>
  <si>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</si>
  <si>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</si>
  <si>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</si>
  <si>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</si>
  <si>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</si>
  <si>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</si>
  <si>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</si>
  <si>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</si>
  <si>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</si>
  <si>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</si>
  <si>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</si>
  <si>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</si>
  <si>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</si>
  <si>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</si>
  <si>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</si>
  <si>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</si>
  <si>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</si>
  <si>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</si>
  <si>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</si>
  <si>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</si>
  <si>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</si>
  <si>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</si>
  <si>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</si>
  <si>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</si>
  <si>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</si>
  <si>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</si>
  <si>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</si>
  <si>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</si>
  <si>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</si>
  <si>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</si>
  <si>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</si>
  <si>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</si>
  <si>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</si>
  <si>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</si>
  <si>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</si>
  <si>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</si>
  <si>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</si>
  <si>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</si>
  <si>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</si>
  <si>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</si>
  <si>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</si>
  <si>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</si>
  <si>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</si>
  <si>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</si>
  <si>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</si>
  <si>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</si>
  <si>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</si>
  <si>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</si>
  <si>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</si>
  <si>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</si>
  <si>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</si>
  <si>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</si>
  <si>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</si>
  <si>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</si>
  <si>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</si>
  <si>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</si>
  <si>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</si>
  <si>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</si>
  <si>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</si>
  <si>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</si>
  <si>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</si>
  <si>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</si>
  <si>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</si>
  <si>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</si>
  <si>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</si>
  <si>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</si>
  <si>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</si>
  <si>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</si>
  <si>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</si>
  <si>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</si>
  <si>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</si>
  <si>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</si>
  <si>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</si>
  <si>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</si>
  <si>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</si>
  <si>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</si>
  <si>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</si>
  <si>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</si>
  <si>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</si>
  <si>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</si>
  <si>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</si>
  <si>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</si>
  <si>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</si>
  <si>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</si>
  <si>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</si>
  <si>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</si>
  <si>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</si>
  <si>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</si>
  <si>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</si>
  <si>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</si>
  <si>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</si>
  <si>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</si>
  <si>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</si>
  <si>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</si>
  <si>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</si>
  <si>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</si>
  <si>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</si>
  <si>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</si>
  <si>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</si>
  <si>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</si>
  <si>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</si>
  <si>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</si>
  <si>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</si>
  <si>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</si>
  <si>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</si>
  <si>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</si>
  <si>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</si>
  <si>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</si>
  <si>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</si>
  <si>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</si>
  <si>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</si>
  <si>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</si>
  <si>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</si>
  <si>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</si>
  <si>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</si>
  <si>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</si>
  <si>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</si>
  <si>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</si>
  <si>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</si>
  <si>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</si>
  <si>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</si>
  <si>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</si>
  <si>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</si>
  <si>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</si>
  <si>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</si>
  <si>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</si>
  <si>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</si>
  <si>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</si>
  <si>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</si>
  <si>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</si>
  <si>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</si>
  <si>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</si>
  <si>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</si>
  <si>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</si>
  <si>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</si>
  <si>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</si>
  <si>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</si>
  <si>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</si>
  <si>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</si>
  <si>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</si>
  <si>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</si>
  <si>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</si>
  <si>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</si>
  <si>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</si>
  <si>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</si>
  <si>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</si>
  <si>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</si>
  <si>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</si>
  <si>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</si>
  <si>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</si>
  <si>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</si>
  <si>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</si>
  <si>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</si>
  <si>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</si>
  <si>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</si>
  <si>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</si>
  <si>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</si>
  <si>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</si>
  <si>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</si>
  <si>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</si>
  <si>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</si>
  <si>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</si>
  <si>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</si>
  <si>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</si>
  <si>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</si>
  <si>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</si>
  <si>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</si>
  <si>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</si>
  <si>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</si>
  <si>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</si>
  <si>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</si>
  <si>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</si>
  <si>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</si>
  <si>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</si>
  <si>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</si>
  <si>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</si>
  <si>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</si>
  <si>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</si>
  <si>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</si>
  <si>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</si>
  <si>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</si>
  <si>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</si>
  <si>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</si>
  <si>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</si>
  <si>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</si>
  <si>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</si>
  <si>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</si>
  <si>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</si>
  <si>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</si>
  <si>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</si>
  <si>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</si>
  <si>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</si>
  <si>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</si>
  <si>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</si>
  <si>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</si>
  <si>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</si>
  <si>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</si>
  <si>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</si>
  <si>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</si>
  <si>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</si>
  <si>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</si>
  <si>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</si>
  <si>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</si>
  <si>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</si>
  <si>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</si>
  <si>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</si>
  <si>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</si>
  <si>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</si>
  <si>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</si>
  <si>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</si>
  <si>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</si>
  <si>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</si>
  <si>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</si>
  <si>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</si>
  <si>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</si>
  <si>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</si>
  <si>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</si>
  <si>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</si>
  <si>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</si>
  <si>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</si>
  <si>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</si>
  <si>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</si>
  <si>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</si>
  <si>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</si>
  <si>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</si>
  <si>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</si>
  <si>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</si>
  <si>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</si>
  <si>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</si>
  <si>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</si>
  <si>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</si>
  <si>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</si>
  <si>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</si>
  <si>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</si>
  <si>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</si>
  <si>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</si>
  <si>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</si>
  <si>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</si>
  <si>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</si>
  <si>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</si>
  <si>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</si>
  <si>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</si>
  <si>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</si>
  <si>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</si>
  <si>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</si>
  <si>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</si>
  <si>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</si>
  <si>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</si>
  <si>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</si>
  <si>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</si>
  <si>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</si>
  <si>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</si>
  <si>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</si>
  <si>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</si>
  <si>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</si>
  <si>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</si>
  <si>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</si>
  <si>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</si>
  <si>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</si>
  <si>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</si>
  <si>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</si>
  <si>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</si>
  <si>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</si>
  <si>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</si>
  <si>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</si>
  <si>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</si>
  <si>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</si>
  <si>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</si>
  <si>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</si>
  <si>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</si>
  <si>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</si>
  <si>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</si>
  <si>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</si>
  <si>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</si>
  <si>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</si>
  <si>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</si>
  <si>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</si>
  <si>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</si>
  <si>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</si>
  <si>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</si>
  <si>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</si>
  <si>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</si>
  <si>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</si>
  <si>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</si>
  <si>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</si>
  <si>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</si>
  <si>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</si>
  <si>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</si>
  <si>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</si>
  <si>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</si>
  <si>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</si>
  <si>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</si>
  <si>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</si>
  <si>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</si>
  <si>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</si>
  <si>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</si>
  <si>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</si>
  <si>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</si>
  <si>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</si>
  <si>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</si>
  <si>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</si>
  <si>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</si>
  <si>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</si>
  <si>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</si>
  <si>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</si>
  <si>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</si>
  <si>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</si>
  <si>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</si>
  <si>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</si>
  <si>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</si>
  <si>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</si>
  <si>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</si>
  <si>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</si>
  <si>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</si>
  <si>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</si>
  <si>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</si>
  <si>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</si>
  <si>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</si>
  <si>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</si>
  <si>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</si>
  <si>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</si>
  <si>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</si>
  <si>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</si>
  <si>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</si>
  <si>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</si>
  <si>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</si>
  <si>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</si>
  <si>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</si>
  <si>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</si>
  <si>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</si>
  <si>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</si>
  <si>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</si>
  <si>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</si>
  <si>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</si>
  <si>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</si>
  <si>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</si>
  <si>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</si>
  <si>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</si>
  <si>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</si>
  <si>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</si>
  <si>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</si>
  <si>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</si>
  <si>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</si>
  <si>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</si>
  <si>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</si>
  <si>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</si>
  <si>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</si>
  <si>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</si>
  <si>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</si>
  <si>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</si>
  <si>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</si>
  <si>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</si>
  <si>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</si>
  <si>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</si>
  <si>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</si>
  <si>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</si>
  <si>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</si>
  <si>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</si>
  <si>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</si>
  <si>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</si>
  <si>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</si>
  <si>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</si>
  <si>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</si>
  <si>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</si>
  <si>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</si>
  <si>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</si>
  <si>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</si>
  <si>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</si>
  <si>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</si>
  <si>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</si>
  <si>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</si>
  <si>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</si>
  <si>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</si>
  <si>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</si>
  <si>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</si>
  <si>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</si>
  <si>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</si>
  <si>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</si>
  <si>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</si>
  <si>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</si>
  <si>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</si>
  <si>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</si>
  <si>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</si>
  <si>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</si>
  <si>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</si>
  <si>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</si>
  <si>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</si>
  <si>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</si>
  <si>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</si>
  <si>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</si>
  <si>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</si>
  <si>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</si>
  <si>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</si>
  <si>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</si>
  <si>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</si>
  <si>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</si>
  <si>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</si>
  <si>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</si>
  <si>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</si>
  <si>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</si>
  <si>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</si>
  <si>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</si>
  <si>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</si>
  <si>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</si>
  <si>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</si>
  <si>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</si>
  <si>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</si>
  <si>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</si>
  <si>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</si>
  <si>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</si>
  <si>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</si>
  <si>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</si>
  <si>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</si>
  <si>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</si>
  <si>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</si>
  <si>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</si>
  <si>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</si>
  <si>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</si>
  <si>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</si>
  <si>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</si>
  <si>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</si>
  <si>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</si>
  <si>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</si>
  <si>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</si>
  <si>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</si>
  <si>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</si>
  <si>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</si>
  <si>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</si>
  <si>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</si>
  <si>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</si>
  <si>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</si>
  <si>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</si>
  <si>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</si>
  <si>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</si>
  <si>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</si>
  <si>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</si>
  <si>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</si>
  <si>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</si>
  <si>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</si>
  <si>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</si>
  <si>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</si>
  <si>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</si>
  <si>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</si>
  <si>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</si>
  <si>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</si>
  <si>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</si>
  <si>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</si>
  <si>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</si>
  <si>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</si>
  <si>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</si>
  <si>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</si>
  <si>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</si>
  <si>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</si>
  <si>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</si>
  <si>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</si>
  <si>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</si>
  <si>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</si>
  <si>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</si>
  <si>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</si>
  <si>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</si>
  <si>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</si>
  <si>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</si>
  <si>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</si>
  <si>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</si>
  <si>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</si>
  <si>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</si>
  <si>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</si>
  <si>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</si>
  <si>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</si>
  <si>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</si>
  <si>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</si>
  <si>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</si>
  <si>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</si>
  <si>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</si>
  <si>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</si>
  <si>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</si>
  <si>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</si>
  <si>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</si>
  <si>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</si>
  <si>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</si>
  <si>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</si>
  <si>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</si>
  <si>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</si>
  <si>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</si>
  <si>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</si>
  <si>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</si>
  <si>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</si>
  <si>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</si>
  <si>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</si>
  <si>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</si>
  <si>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</si>
  <si>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</si>
  <si>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</si>
  <si>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</si>
  <si>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</si>
  <si>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</si>
  <si>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</si>
  <si>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</si>
  <si>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</si>
  <si>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</si>
  <si>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</si>
  <si>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</si>
  <si>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</si>
  <si>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</si>
  <si>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</si>
  <si>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</si>
  <si>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</si>
  <si>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</si>
  <si>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</si>
  <si>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</si>
  <si>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</si>
  <si>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</si>
  <si>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</si>
  <si>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</si>
  <si>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</si>
  <si>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</si>
  <si>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</si>
  <si>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</si>
  <si>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</si>
  <si>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</si>
  <si>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</si>
  <si>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</si>
  <si>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</si>
  <si>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</si>
  <si>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</si>
  <si>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</si>
  <si>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</si>
  <si>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</si>
  <si>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</si>
  <si>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</si>
  <si>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</si>
  <si>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</si>
  <si>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</si>
  <si>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</si>
  <si>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</si>
  <si>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</si>
  <si>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</si>
  <si>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</si>
  <si>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</si>
  <si>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</si>
  <si>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</si>
  <si>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</si>
  <si>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</si>
  <si>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</si>
  <si>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</si>
  <si>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</si>
  <si>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</si>
  <si>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</si>
  <si>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</si>
  <si>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</si>
  <si>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</si>
  <si>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</si>
  <si>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</si>
  <si>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</si>
  <si>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</si>
  <si>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</si>
  <si>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</si>
  <si>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</si>
  <si>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</si>
  <si>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</si>
  <si>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</si>
  <si>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</si>
  <si>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</si>
  <si>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</si>
  <si>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</si>
  <si>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</si>
  <si>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</si>
  <si>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</si>
  <si>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</si>
  <si>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</si>
  <si>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</si>
  <si>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</si>
  <si>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</si>
  <si>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</si>
  <si>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</si>
  <si>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</si>
  <si>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</si>
  <si>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</si>
  <si>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</si>
  <si>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</si>
  <si>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</si>
  <si>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</si>
  <si>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</si>
  <si>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</si>
  <si>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</si>
  <si>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</si>
  <si>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</si>
  <si>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</si>
  <si>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</si>
  <si>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</si>
  <si>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</si>
  <si>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</si>
  <si>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</si>
  <si>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</si>
  <si>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</si>
  <si>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</si>
  <si>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</si>
  <si>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</si>
  <si>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</si>
  <si>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</si>
  <si>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</si>
  <si>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</si>
  <si>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</si>
  <si>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</si>
  <si>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</si>
  <si>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</si>
  <si>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</si>
  <si>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</si>
  <si>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</si>
  <si>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</si>
  <si>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</si>
  <si>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</si>
  <si>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</si>
  <si>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</si>
  <si>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</si>
  <si>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</si>
  <si>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</si>
  <si>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</si>
  <si>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</si>
  <si>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</si>
  <si>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</si>
  <si>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</si>
  <si>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</si>
  <si>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</si>
  <si>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</si>
  <si>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</si>
  <si>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</si>
  <si>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</si>
  <si>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</si>
  <si>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</si>
  <si>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</si>
  <si>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</si>
  <si>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</si>
  <si>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</si>
  <si>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</si>
  <si>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</si>
  <si>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</si>
  <si>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</si>
  <si>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</si>
  <si>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</si>
  <si>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</si>
  <si>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</si>
  <si>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</si>
  <si>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</si>
  <si>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</si>
  <si>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</si>
  <si>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</si>
  <si>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</si>
  <si>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</si>
  <si>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</si>
  <si>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</si>
  <si>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</si>
  <si>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</si>
  <si>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</si>
  <si>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</si>
  <si>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</si>
  <si>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</si>
  <si>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</si>
  <si>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</si>
  <si>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</si>
  <si>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</si>
  <si>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</si>
  <si>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</si>
  <si>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</si>
  <si>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</si>
  <si>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</si>
  <si>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</si>
  <si>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</si>
  <si>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</si>
  <si>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</si>
  <si>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</si>
  <si>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</si>
  <si>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</si>
  <si>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</si>
  <si>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</si>
  <si>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</si>
  <si>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</si>
  <si>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</si>
  <si>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</si>
  <si>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</si>
  <si>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</si>
  <si>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</si>
  <si>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</si>
  <si>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</si>
  <si>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</si>
  <si>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</si>
  <si>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</si>
  <si>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</si>
  <si>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</si>
  <si>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</si>
  <si>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</si>
  <si>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</si>
  <si>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</si>
  <si>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</si>
  <si>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</si>
  <si>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</si>
  <si>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</si>
  <si>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</si>
  <si>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</si>
  <si>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</si>
  <si>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</si>
  <si>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</si>
  <si>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</si>
  <si>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</si>
  <si>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</si>
  <si>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</si>
  <si>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</si>
  <si>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</si>
  <si>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</si>
  <si>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</si>
  <si>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</si>
  <si>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</si>
  <si>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</si>
  <si>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</si>
  <si>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</si>
  <si>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</si>
  <si>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</si>
  <si>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</si>
  <si>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</si>
  <si>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</si>
  <si>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</si>
  <si>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</si>
  <si>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</si>
  <si>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</si>
  <si>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</si>
  <si>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</si>
  <si>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</si>
  <si>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</si>
  <si>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</si>
  <si>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</si>
  <si>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</si>
  <si>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</si>
  <si>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</si>
  <si>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</si>
  <si>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</si>
  <si>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</si>
  <si>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</si>
  <si>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</si>
  <si>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</si>
  <si>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</si>
  <si>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</si>
  <si>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</si>
  <si>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</si>
  <si>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</si>
  <si>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</si>
  <si>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</si>
  <si>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</si>
  <si>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</si>
  <si>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</si>
  <si>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</si>
  <si>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</si>
  <si>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</si>
  <si>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</si>
  <si>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</si>
  <si>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</si>
  <si>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</si>
  <si>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</si>
  <si>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</si>
  <si>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</si>
  <si>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</si>
  <si>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</si>
  <si>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</si>
  <si>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</si>
  <si>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</si>
  <si>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</si>
  <si>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</si>
  <si>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</si>
  <si>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</si>
  <si>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</si>
  <si>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</si>
  <si>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</si>
  <si>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</si>
  <si>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</si>
  <si>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</si>
  <si>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</si>
  <si>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</si>
  <si>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</si>
  <si>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</si>
  <si>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</si>
  <si>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</si>
  <si>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</si>
  <si>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</si>
  <si>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</si>
  <si>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</si>
  <si>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</si>
  <si>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</si>
  <si>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</si>
  <si>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</si>
  <si>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</si>
  <si>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</si>
  <si>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</si>
  <si>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</si>
  <si>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</si>
  <si>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</si>
  <si>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</si>
  <si>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</si>
  <si>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</si>
  <si>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</si>
  <si>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</si>
  <si>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</si>
  <si>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</si>
  <si>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</si>
  <si>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</si>
  <si>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</si>
  <si>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</si>
  <si>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</si>
  <si>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</si>
  <si>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</si>
  <si>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</si>
  <si>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</si>
  <si>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</si>
  <si>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</si>
  <si>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</si>
  <si>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</si>
  <si>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</si>
  <si>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</si>
  <si>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</si>
  <si>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</si>
  <si>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</si>
  <si>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</si>
  <si>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</si>
  <si>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</si>
  <si>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</si>
  <si>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</si>
  <si>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</si>
  <si>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</si>
  <si>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</si>
  <si>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</si>
  <si>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</si>
  <si>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</si>
  <si>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</si>
  <si>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</si>
  <si>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</si>
  <si>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</si>
  <si>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</si>
  <si>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</si>
  <si>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</si>
  <si>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</si>
  <si>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</si>
  <si>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</si>
  <si>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</si>
  <si>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</si>
  <si>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</si>
  <si>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</si>
  <si>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</si>
  <si>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</si>
  <si>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</si>
  <si>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</si>
  <si>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</si>
  <si>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</si>
  <si>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</si>
  <si>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</si>
  <si>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</si>
  <si>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</si>
  <si>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</si>
  <si>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</si>
  <si>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</si>
  <si>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</si>
  <si>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</si>
  <si>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</si>
  <si>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</si>
  <si>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</si>
  <si>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</si>
  <si>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</si>
  <si>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</si>
  <si>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</si>
  <si>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</si>
  <si>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</si>
  <si>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</si>
  <si>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</si>
  <si>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</si>
  <si>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</si>
  <si>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</si>
  <si>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</si>
  <si>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</si>
  <si>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</si>
  <si>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</si>
  <si>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</si>
  <si>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</si>
  <si>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</si>
  <si>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</si>
  <si>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</si>
  <si>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</si>
  <si>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</si>
  <si>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</si>
  <si>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</si>
  <si>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</si>
  <si>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</si>
  <si>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</si>
  <si>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</si>
  <si>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</si>
  <si>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</si>
  <si>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</si>
  <si>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</si>
  <si>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</si>
  <si>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</si>
  <si>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</si>
  <si>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</si>
  <si>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</si>
  <si>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</si>
  <si>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</si>
  <si>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</si>
  <si>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</si>
  <si>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</si>
  <si>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</si>
  <si>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</si>
  <si>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</si>
  <si>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</si>
  <si>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</si>
  <si>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</si>
  <si>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</si>
  <si>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</si>
  <si>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</si>
  <si>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</si>
  <si>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</si>
  <si>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</si>
  <si>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</si>
  <si>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</si>
  <si>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</si>
  <si>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</si>
  <si>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</si>
  <si>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</si>
  <si>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</si>
  <si>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</si>
  <si>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</si>
  <si>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</si>
  <si>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</si>
  <si>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</si>
  <si>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</si>
  <si>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</si>
  <si>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</si>
  <si>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</si>
  <si>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</si>
  <si>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</si>
  <si>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</si>
  <si>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</si>
  <si>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</si>
  <si>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</si>
  <si>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</si>
  <si>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</si>
  <si>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</si>
  <si>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</si>
  <si>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</si>
  <si>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</si>
  <si>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</si>
  <si>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</si>
  <si>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</si>
  <si>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</si>
  <si>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</si>
  <si>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</si>
  <si>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</si>
  <si>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</si>
  <si>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</si>
  <si>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</si>
  <si>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</si>
  <si>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</si>
  <si>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</si>
  <si>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</si>
  <si>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</si>
  <si>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</si>
  <si>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</si>
  <si>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</si>
  <si>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</si>
  <si>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</si>
  <si>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</si>
  <si>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</si>
  <si>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</si>
  <si>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</si>
  <si>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</si>
  <si>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</si>
  <si>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</si>
  <si>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</si>
  <si>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</si>
  <si>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</si>
  <si>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</si>
  <si>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</si>
  <si>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</si>
  <si>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</si>
  <si>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</si>
  <si>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</si>
  <si>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</si>
  <si>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</si>
  <si>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</si>
  <si>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</si>
  <si>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</si>
  <si>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</si>
  <si>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</si>
  <si>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</si>
  <si>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</si>
  <si>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</si>
  <si>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</si>
  <si>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</si>
  <si>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</si>
  <si>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</si>
  <si>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</si>
  <si>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</si>
  <si>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</si>
  <si>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</si>
  <si>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</si>
  <si>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</si>
  <si>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</si>
  <si>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</si>
  <si>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</si>
  <si>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</si>
  <si>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</si>
  <si>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</si>
  <si>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</si>
  <si>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</si>
  <si>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</si>
  <si>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</si>
  <si>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</si>
  <si>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</si>
  <si>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</si>
  <si>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</si>
  <si>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</si>
  <si>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</si>
  <si>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</si>
  <si>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</si>
  <si>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</si>
  <si>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</si>
  <si>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</si>
  <si>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</si>
  <si>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</si>
  <si>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</si>
  <si>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</si>
  <si>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</si>
  <si>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</si>
  <si>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</si>
  <si>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</si>
  <si>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</si>
  <si>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</si>
  <si>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</si>
  <si>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</si>
  <si>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</si>
  <si>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</si>
  <si>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</si>
  <si>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</si>
  <si>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</si>
  <si>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</si>
  <si>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</si>
  <si>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</si>
  <si>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</si>
  <si>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</si>
  <si>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</si>
  <si>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</si>
  <si>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</si>
  <si>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</si>
  <si>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</si>
  <si>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</si>
  <si>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</si>
  <si>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</si>
  <si>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</si>
  <si>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</si>
  <si>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</si>
  <si>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</si>
  <si>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</si>
  <si>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</si>
  <si>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</si>
  <si>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</si>
  <si>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</si>
  <si>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</si>
  <si>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</si>
  <si>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</si>
  <si>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</si>
  <si>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</si>
  <si>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</si>
  <si>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</si>
  <si>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</si>
  <si>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</si>
  <si>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</si>
  <si>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</si>
  <si>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</si>
  <si>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</si>
  <si>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</si>
  <si>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</si>
  <si>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</si>
  <si>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</si>
  <si>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</si>
  <si>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</si>
  <si>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</si>
  <si>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</si>
  <si>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</si>
  <si>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</si>
  <si>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</si>
  <si>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</si>
  <si>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</si>
  <si>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</si>
  <si>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</si>
  <si>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</si>
  <si>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</si>
  <si>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</si>
  <si>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</si>
  <si>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</si>
  <si>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</si>
  <si>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</si>
  <si>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</si>
  <si>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</si>
  <si>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</si>
  <si>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</si>
  <si>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</si>
  <si>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</si>
  <si>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</si>
  <si>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</si>
  <si>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</si>
  <si>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</si>
  <si>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</si>
  <si>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</si>
  <si>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</si>
  <si>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</si>
  <si>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</si>
  <si>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</si>
  <si>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</si>
  <si>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</si>
  <si>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</si>
  <si>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</si>
  <si>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</si>
  <si>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</si>
  <si>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</si>
  <si>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</si>
  <si>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</si>
  <si>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</si>
  <si>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</si>
  <si>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</si>
  <si>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</si>
  <si>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</si>
  <si>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</si>
  <si>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</si>
  <si>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</si>
  <si>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</si>
  <si>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</si>
  <si>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</si>
  <si>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</si>
  <si>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</si>
  <si>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</si>
  <si>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</si>
  <si>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</si>
  <si>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</si>
  <si>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</si>
  <si>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</si>
  <si>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</si>
  <si>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</si>
  <si>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</si>
  <si>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</si>
  <si>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</si>
  <si>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</si>
  <si>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</si>
  <si>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</si>
  <si>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</si>
  <si>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</si>
  <si>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</si>
  <si>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</si>
  <si>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</si>
  <si>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</si>
  <si>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</si>
  <si>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</si>
  <si>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</si>
  <si>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</si>
  <si>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</si>
  <si>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</si>
  <si>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</si>
  <si>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</si>
  <si>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</si>
  <si>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</si>
  <si>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</si>
  <si>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</si>
  <si>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</si>
  <si>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</si>
  <si>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</si>
  <si>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</si>
  <si>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</si>
  <si>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</si>
  <si>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</si>
  <si>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</si>
  <si>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</si>
  <si>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</si>
  <si>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</si>
  <si>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</si>
  <si>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</si>
  <si>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</si>
  <si>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</si>
  <si>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</si>
  <si>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</si>
  <si>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</si>
  <si>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</si>
  <si>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</si>
  <si>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</si>
  <si>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</si>
  <si>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</si>
  <si>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</si>
  <si>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</si>
  <si>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</si>
  <si>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</si>
  <si>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</si>
  <si>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</si>
  <si>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</si>
  <si>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</si>
  <si>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</si>
  <si>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</si>
  <si>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</si>
  <si>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</si>
  <si>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</si>
  <si>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</si>
  <si>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</si>
  <si>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</si>
  <si>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</si>
  <si>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</si>
  <si>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</si>
  <si>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</si>
  <si>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</si>
  <si>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</si>
  <si>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</si>
  <si>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</si>
  <si>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</si>
  <si>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</si>
  <si>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</si>
  <si>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</si>
  <si>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</si>
  <si>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</si>
  <si>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</si>
  <si>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</si>
  <si>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</si>
  <si>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</si>
  <si>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</si>
  <si>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</si>
  <si>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</si>
  <si>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</si>
  <si>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</si>
  <si>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</si>
  <si>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</si>
  <si>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</si>
  <si>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</si>
  <si>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</si>
  <si>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</si>
  <si>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</si>
  <si>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</si>
  <si>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</si>
  <si>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</si>
  <si>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</si>
  <si>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</si>
  <si>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</si>
  <si>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</si>
  <si>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</si>
  <si>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</si>
  <si>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</si>
  <si>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</si>
  <si>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</si>
  <si>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</si>
  <si>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</si>
  <si>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</si>
  <si>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</si>
  <si>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</si>
  <si>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</si>
  <si>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</si>
  <si>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</si>
  <si>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</si>
  <si>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</si>
  <si>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</si>
  <si>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</si>
  <si>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</si>
  <si>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</si>
  <si>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</si>
  <si>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</si>
  <si>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</si>
  <si>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</si>
  <si>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</si>
  <si>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</si>
  <si>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</si>
  <si>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</si>
  <si>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</si>
  <si>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</si>
  <si>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</si>
  <si>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</si>
  <si>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</si>
  <si>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</si>
  <si>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</si>
  <si>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</si>
  <si>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</si>
  <si>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</si>
  <si>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</si>
  <si>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</si>
  <si>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</si>
  <si>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</si>
  <si>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</si>
  <si>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</si>
  <si>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</si>
  <si>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</si>
  <si>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</si>
  <si>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</si>
  <si>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</si>
  <si>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</si>
  <si>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</si>
  <si>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</si>
  <si>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</si>
  <si>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</si>
  <si>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</si>
  <si>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</si>
  <si>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</si>
  <si>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</si>
  <si>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</si>
  <si>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</si>
  <si>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</si>
  <si>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</si>
  <si>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</si>
  <si>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</si>
  <si>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</si>
  <si>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</si>
  <si>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</si>
  <si>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</si>
  <si>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</si>
  <si>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</si>
  <si>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</si>
  <si>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</si>
  <si>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</si>
  <si>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</si>
  <si>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</si>
  <si>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</si>
  <si>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</si>
  <si>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</si>
  <si>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</si>
  <si>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</si>
  <si>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</si>
  <si>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</si>
  <si>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</si>
  <si>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</si>
  <si>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</si>
  <si>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</si>
  <si>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</si>
  <si>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</si>
  <si>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</si>
  <si>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</si>
  <si>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</si>
  <si>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</si>
  <si>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</si>
  <si>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</si>
  <si>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</si>
  <si>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</si>
  <si>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</si>
  <si>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</si>
  <si>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</si>
  <si>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</si>
  <si>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</si>
  <si>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</si>
  <si>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</si>
  <si>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</si>
  <si>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</si>
  <si>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</si>
  <si>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</si>
  <si>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</si>
  <si>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</si>
  <si>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</si>
  <si>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</si>
  <si>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</si>
  <si>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</si>
  <si>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</si>
  <si>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</si>
  <si>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</si>
  <si>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</si>
  <si>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</si>
  <si>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</si>
  <si>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</si>
  <si>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</si>
  <si>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</si>
  <si>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</si>
  <si>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</si>
  <si>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</si>
  <si>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</si>
  <si>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</si>
  <si>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</si>
  <si>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</si>
  <si>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</si>
  <si>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</si>
  <si>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</si>
  <si>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</si>
  <si>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</si>
  <si>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</si>
  <si>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</si>
  <si>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</si>
  <si>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</si>
  <si>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</si>
  <si>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</si>
  <si>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</si>
  <si>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</si>
  <si>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</si>
  <si>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</si>
  <si>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</si>
  <si>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</si>
  <si>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</si>
  <si>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</si>
  <si>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</si>
  <si>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</si>
  <si>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</si>
  <si>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</si>
  <si>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</si>
  <si>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</si>
  <si>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</si>
  <si>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</si>
  <si>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</si>
  <si>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</si>
  <si>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</si>
  <si>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</si>
  <si>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</si>
  <si>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</si>
  <si>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</si>
  <si>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</si>
  <si>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</si>
  <si>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</si>
  <si>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</si>
  <si>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</si>
  <si>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</si>
  <si>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</si>
  <si>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</si>
  <si>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</si>
  <si>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</si>
  <si>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</si>
  <si>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</si>
  <si>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</si>
  <si>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</si>
  <si>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</si>
  <si>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</si>
  <si>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</si>
  <si>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</si>
  <si>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</si>
  <si>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</si>
  <si>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</si>
  <si>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</si>
  <si>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</si>
  <si>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</si>
  <si>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</si>
  <si>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</si>
  <si>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</si>
  <si>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</si>
  <si>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</si>
  <si>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</si>
  <si>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</si>
  <si>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</si>
  <si>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</si>
  <si>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</si>
  <si>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</si>
  <si>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</si>
  <si>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</si>
  <si>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</si>
  <si>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</si>
  <si>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</si>
  <si>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</si>
  <si>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</si>
  <si>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</si>
  <si>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</si>
  <si>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</si>
  <si>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</si>
  <si>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</si>
  <si>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</si>
  <si>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</si>
  <si>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</si>
  <si>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</si>
  <si>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</si>
  <si>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</si>
  <si>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</si>
  <si>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</si>
  <si>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</si>
  <si>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</si>
  <si>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</si>
  <si>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</si>
  <si>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</si>
  <si>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</si>
  <si>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</si>
  <si>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</si>
  <si>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</si>
  <si>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</si>
  <si>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</si>
  <si>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</si>
  <si>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</si>
  <si>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</si>
  <si>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</si>
  <si>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</si>
  <si>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</si>
  <si>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</si>
  <si>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</si>
  <si>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</si>
  <si>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</si>
  <si>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</si>
  <si>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</si>
  <si>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</si>
  <si>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</si>
  <si>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</si>
  <si>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</si>
  <si>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</si>
  <si>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</si>
  <si>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</si>
  <si>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</si>
  <si>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</si>
  <si>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</si>
  <si>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</si>
  <si>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</si>
  <si>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</si>
  <si>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</si>
  <si>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</si>
  <si>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</si>
  <si>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</si>
  <si>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</si>
  <si>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</si>
  <si>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</si>
  <si>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</si>
  <si>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</si>
  <si>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</si>
  <si>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</si>
  <si>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</si>
  <si>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</si>
  <si>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</si>
  <si>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</si>
  <si>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</si>
  <si>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</si>
  <si>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</si>
  <si>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</si>
  <si>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</si>
  <si>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</si>
  <si>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</si>
  <si>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</si>
  <si>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</si>
  <si>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</si>
  <si>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</si>
  <si>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</si>
  <si>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</si>
  <si>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</si>
  <si>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</si>
  <si>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</si>
  <si>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</si>
  <si>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</si>
  <si>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</si>
  <si>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</si>
  <si>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</si>
  <si>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</si>
  <si>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</si>
  <si>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</si>
  <si>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</si>
  <si>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</si>
  <si>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</si>
  <si>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</si>
  <si>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</si>
  <si>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</si>
  <si>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</si>
  <si>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</si>
  <si>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</si>
  <si>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</si>
  <si>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</si>
  <si>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</si>
  <si>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</si>
  <si>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</si>
  <si>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</si>
  <si>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</si>
  <si>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</si>
  <si>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</si>
  <si>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</si>
  <si>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</si>
  <si>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</si>
  <si>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</si>
  <si>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</si>
  <si>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</si>
  <si>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</si>
  <si>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</si>
  <si>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</si>
  <si>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</si>
  <si>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</si>
  <si>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</si>
  <si>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</si>
  <si>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</si>
  <si>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</si>
  <si>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</si>
  <si>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</si>
  <si>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</si>
  <si>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</si>
  <si>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</si>
  <si>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</si>
  <si>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</si>
  <si>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</si>
  <si>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</si>
  <si>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</si>
  <si>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</si>
  <si>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</si>
  <si>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</si>
  <si>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</si>
  <si>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</si>
  <si>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</si>
  <si>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</si>
  <si>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</si>
  <si>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</si>
  <si>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</si>
  <si>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</si>
  <si>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</si>
  <si>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</si>
  <si>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</si>
  <si>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</si>
  <si>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</si>
  <si>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</si>
  <si>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</si>
  <si>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</si>
  <si>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</si>
  <si>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</si>
  <si>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</si>
  <si>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</si>
  <si>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</si>
  <si>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</si>
  <si>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</si>
  <si>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</si>
  <si>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</si>
  <si>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</si>
  <si>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</si>
  <si>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</si>
  <si>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</si>
  <si>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</si>
  <si>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</si>
  <si>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</si>
  <si>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</si>
  <si>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</si>
  <si>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</si>
  <si>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</si>
  <si>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</si>
  <si>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</si>
  <si>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</si>
  <si>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</si>
  <si>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</si>
  <si>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</si>
  <si>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</si>
  <si>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</si>
  <si>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</si>
  <si>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</si>
  <si>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</si>
  <si>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</si>
  <si>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</si>
  <si>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</si>
  <si>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</si>
  <si>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</si>
  <si>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</si>
  <si>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</si>
  <si>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</si>
  <si>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</si>
  <si>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</si>
  <si>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</si>
  <si>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</si>
  <si>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</si>
  <si>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</si>
  <si>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</si>
  <si>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</si>
  <si>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</si>
  <si>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</si>
  <si>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</si>
  <si>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</si>
  <si>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</si>
  <si>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</si>
  <si>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</si>
  <si>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</si>
  <si>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</si>
  <si>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</si>
  <si>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</si>
  <si>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</si>
  <si>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</si>
  <si>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</si>
  <si>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</si>
  <si>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</si>
  <si>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</si>
  <si>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</si>
  <si>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</si>
  <si>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</si>
  <si>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</si>
  <si>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</si>
  <si>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</si>
  <si>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</si>
  <si>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</si>
  <si>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</si>
  <si>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</si>
  <si>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</si>
  <si>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</si>
  <si>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</si>
  <si>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</si>
  <si>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</si>
  <si>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</si>
  <si>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</si>
  <si>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</si>
  <si>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</si>
  <si>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</si>
  <si>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</si>
  <si>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</si>
  <si>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</si>
  <si>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</si>
  <si>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</si>
  <si>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</si>
  <si>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</si>
  <si>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</si>
  <si>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</si>
  <si>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</si>
  <si>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</si>
  <si>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</si>
  <si>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</si>
  <si>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</si>
  <si>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</si>
  <si>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</si>
  <si>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</si>
  <si>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</si>
  <si>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</si>
  <si>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</si>
  <si>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</si>
  <si>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</si>
  <si>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</si>
  <si>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</si>
  <si>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</si>
  <si>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</si>
  <si>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</si>
  <si>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</si>
  <si>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</si>
  <si>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</si>
  <si>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</si>
  <si>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</si>
  <si>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</si>
  <si>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</si>
  <si>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</si>
  <si>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</si>
  <si>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</si>
  <si>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</si>
  <si>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</si>
  <si>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</si>
  <si>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</si>
  <si>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</si>
  <si>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</si>
  <si>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</si>
  <si>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</si>
  <si>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</si>
  <si>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</si>
  <si>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</si>
  <si>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</si>
  <si>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</si>
  <si>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</si>
  <si>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</si>
  <si>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</si>
  <si>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</si>
  <si>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</si>
  <si>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</si>
  <si>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</si>
  <si>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</si>
  <si>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</si>
  <si>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</si>
  <si>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</si>
  <si>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</si>
  <si>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</si>
  <si>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</si>
  <si>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</si>
  <si>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</si>
  <si>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</si>
  <si>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</si>
  <si>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</si>
  <si>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</si>
  <si>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</si>
  <si>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</si>
  <si>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</si>
  <si>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</si>
  <si>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</si>
  <si>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</si>
  <si>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</si>
  <si>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</si>
  <si>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</si>
  <si>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</si>
  <si>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</si>
  <si>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</si>
  <si>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</si>
  <si>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</si>
  <si>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</si>
  <si>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</si>
  <si>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</si>
  <si>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</si>
  <si>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</si>
  <si>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</si>
  <si>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</si>
  <si>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</si>
  <si>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</si>
  <si>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</si>
  <si>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</si>
  <si>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</si>
  <si>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</si>
  <si>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</si>
  <si>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</si>
  <si>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</si>
  <si>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</si>
  <si>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</si>
  <si>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</si>
  <si>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</si>
  <si>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</si>
  <si>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</si>
  <si>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</si>
  <si>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</si>
  <si>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</si>
  <si>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</si>
  <si>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</si>
  <si>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</si>
  <si>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</si>
  <si>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</si>
  <si>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</si>
  <si>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</si>
  <si>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</si>
  <si>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</si>
  <si>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</si>
  <si>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</si>
  <si>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</si>
  <si>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</si>
  <si>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</si>
  <si>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</si>
  <si>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</si>
  <si>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</si>
  <si>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</si>
  <si>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</si>
  <si>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</si>
  <si>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</si>
  <si>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</si>
  <si>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</si>
  <si>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</si>
  <si>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</si>
  <si>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</si>
  <si>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</si>
  <si>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</si>
  <si>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</si>
  <si>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</si>
  <si>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</si>
  <si>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</si>
  <si>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</si>
  <si>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</si>
  <si>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</si>
  <si>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</si>
  <si>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</si>
  <si>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</si>
  <si>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</si>
  <si>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</si>
  <si>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</si>
  <si>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</si>
  <si>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</si>
  <si>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</si>
  <si>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</si>
  <si>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</si>
  <si>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</si>
  <si>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</si>
  <si>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</si>
  <si>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</si>
  <si>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</si>
  <si>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</si>
  <si>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</si>
  <si>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</si>
  <si>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</si>
  <si>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</si>
  <si>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</si>
  <si>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</si>
  <si>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</si>
  <si>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</si>
  <si>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</si>
  <si>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</si>
  <si>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</si>
  <si>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</si>
  <si>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</si>
  <si>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</si>
  <si>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</si>
  <si>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</si>
  <si>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</si>
  <si>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</si>
  <si>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</si>
  <si>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</si>
  <si>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</si>
  <si>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</si>
  <si>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</si>
  <si>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</si>
  <si>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</si>
  <si>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</si>
  <si>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</si>
  <si>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</si>
  <si>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</si>
  <si>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</si>
  <si>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</si>
  <si>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</si>
  <si>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</si>
  <si>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</si>
  <si>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</si>
  <si>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</si>
  <si>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</si>
  <si>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</si>
  <si>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</si>
  <si>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</si>
  <si>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</si>
  <si>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</si>
  <si>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</si>
  <si>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</si>
  <si>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</si>
  <si>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</si>
  <si>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</si>
  <si>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</si>
  <si>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</si>
  <si>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</si>
  <si>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</si>
  <si>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</si>
  <si>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</si>
  <si>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</si>
  <si>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</si>
  <si>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</si>
  <si>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</si>
  <si>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</si>
  <si>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</si>
  <si>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</si>
  <si>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</si>
  <si>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</si>
  <si>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</si>
  <si>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</si>
  <si>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</si>
  <si>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</si>
  <si>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</si>
  <si>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</si>
  <si>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</si>
  <si>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</si>
  <si>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</si>
  <si>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</si>
  <si>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</si>
  <si>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</si>
  <si>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</si>
  <si>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</si>
  <si>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</si>
  <si>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</si>
  <si>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</si>
  <si>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</si>
  <si>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</si>
  <si>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</si>
  <si>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</si>
  <si>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</si>
  <si>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</si>
  <si>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</si>
  <si>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</si>
  <si>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</si>
  <si>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</si>
  <si>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</si>
  <si>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</si>
  <si>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</si>
  <si>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</si>
  <si>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</si>
  <si>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</si>
  <si>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</si>
  <si>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</si>
  <si>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</si>
  <si>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</si>
  <si>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</si>
  <si>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</si>
  <si>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</si>
  <si>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</si>
  <si>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</si>
  <si>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</si>
  <si>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</si>
  <si>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</si>
  <si>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</si>
  <si>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</si>
  <si>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</si>
  <si>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</si>
  <si>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</si>
  <si>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</si>
  <si>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</si>
  <si>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</si>
  <si>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</si>
  <si>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</si>
  <si>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</si>
  <si>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</si>
  <si>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</si>
  <si>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</si>
  <si>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</si>
  <si>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</si>
  <si>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</si>
  <si>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</si>
  <si>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</si>
  <si>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</si>
  <si>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</si>
  <si>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</si>
  <si>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</si>
  <si>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</si>
  <si>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</si>
  <si>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</si>
  <si>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</si>
  <si>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</si>
  <si>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</si>
  <si>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</si>
  <si>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</si>
  <si>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</si>
  <si>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</si>
  <si>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</si>
  <si>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</si>
  <si>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</si>
  <si>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</si>
  <si>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</si>
  <si>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</si>
  <si>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</si>
  <si>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</si>
  <si>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</si>
  <si>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</si>
  <si>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</si>
  <si>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</si>
  <si>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</si>
  <si>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</si>
  <si>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</si>
  <si>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</si>
  <si>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</si>
  <si>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</si>
  <si>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</si>
  <si>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</si>
  <si>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</si>
  <si>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</si>
  <si>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</si>
  <si>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</si>
  <si>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</si>
  <si>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</si>
  <si>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</si>
  <si>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</si>
  <si>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</si>
  <si>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</si>
  <si>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</si>
  <si>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</si>
  <si>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</si>
  <si>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</si>
  <si>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</si>
  <si>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</si>
  <si>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</si>
  <si>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</si>
  <si>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</si>
  <si>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</si>
  <si>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</si>
  <si>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</si>
  <si>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</si>
  <si>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</si>
  <si>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</si>
  <si>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</si>
  <si>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</si>
  <si>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</si>
  <si>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</si>
  <si>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</si>
  <si>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</si>
  <si>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</si>
  <si>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</si>
  <si>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</si>
  <si>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</si>
  <si>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</si>
  <si>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</si>
  <si>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</si>
  <si>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</si>
  <si>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</si>
  <si>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</si>
  <si>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</si>
  <si>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</si>
  <si>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</si>
  <si>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</si>
  <si>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</si>
  <si>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</si>
  <si>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</si>
  <si>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</si>
  <si>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</si>
  <si>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</si>
  <si>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</si>
  <si>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</si>
  <si>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</si>
  <si>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</si>
  <si>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</si>
  <si>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</si>
  <si>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</si>
  <si>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</si>
  <si>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</si>
  <si>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</si>
  <si>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</si>
  <si>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</si>
  <si>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</si>
  <si>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</si>
  <si>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</si>
  <si>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</si>
  <si>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</si>
  <si>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</si>
  <si>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</si>
  <si>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</si>
  <si>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</si>
  <si>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</si>
  <si>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</si>
  <si>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</si>
  <si>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</si>
  <si>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</si>
  <si>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</si>
  <si>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</si>
  <si>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</si>
  <si>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</si>
  <si>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</si>
  <si>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</si>
  <si>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</si>
  <si>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</si>
  <si>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</si>
  <si>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</si>
  <si>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</si>
  <si>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</si>
  <si>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</si>
  <si>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</si>
  <si>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</si>
  <si>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</si>
  <si>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</si>
  <si>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</si>
  <si>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</si>
  <si>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</si>
  <si>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</si>
  <si>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</si>
  <si>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</si>
  <si>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</si>
  <si>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</si>
  <si>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</si>
  <si>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</si>
  <si>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</si>
  <si>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</si>
  <si>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</si>
  <si>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</si>
  <si>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</si>
  <si>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</si>
  <si>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</si>
  <si>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</si>
  <si>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</si>
  <si>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</si>
  <si>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</si>
  <si>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</si>
  <si>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</si>
  <si>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</si>
  <si>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</si>
  <si>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</si>
  <si>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</si>
  <si>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</si>
  <si>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</si>
  <si>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</si>
  <si>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</si>
  <si>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</si>
  <si>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</si>
  <si>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</si>
  <si>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</si>
  <si>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</si>
  <si>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</si>
  <si>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</si>
  <si>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</si>
  <si>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</si>
  <si>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</si>
  <si>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</si>
  <si>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</si>
  <si>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</si>
  <si>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</si>
  <si>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</si>
  <si>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</si>
  <si>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</si>
  <si>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</si>
  <si>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</si>
  <si>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</si>
  <si>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</si>
  <si>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</si>
  <si>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</si>
  <si>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</si>
  <si>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</si>
  <si>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</si>
  <si>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</si>
  <si>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</si>
  <si>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</si>
  <si>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</si>
  <si>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</si>
  <si>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</si>
  <si>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</si>
  <si>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</si>
  <si>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</si>
  <si>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</si>
  <si>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</si>
  <si>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</si>
  <si>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</si>
  <si>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</si>
  <si>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</si>
  <si>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</si>
  <si>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</si>
  <si>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</si>
  <si>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</si>
  <si>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</si>
  <si>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</si>
  <si>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</si>
  <si>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</si>
  <si>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</si>
  <si>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</si>
  <si>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</si>
  <si>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</si>
  <si>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</si>
  <si>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</si>
  <si>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</si>
  <si>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</si>
  <si>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</si>
  <si>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</si>
  <si>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</si>
  <si>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</si>
  <si>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</si>
  <si>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</si>
  <si>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</si>
  <si>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</si>
  <si>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</si>
  <si>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</si>
  <si>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</si>
  <si>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</si>
  <si>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</si>
  <si>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</si>
  <si>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</si>
  <si>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</si>
  <si>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</si>
  <si>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</si>
  <si>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</si>
  <si>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</si>
  <si>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</si>
  <si>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</si>
  <si>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</si>
  <si>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</si>
  <si>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</si>
  <si>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</si>
  <si>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</si>
  <si>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</si>
  <si>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</si>
  <si>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</si>
  <si>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</si>
  <si>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</si>
  <si>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</si>
  <si>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</si>
  <si>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</si>
  <si>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</si>
  <si>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</si>
  <si>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</si>
  <si>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</si>
  <si>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</si>
  <si>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</si>
  <si>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</si>
  <si>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</si>
  <si>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</si>
  <si>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</si>
  <si>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</si>
  <si>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</si>
  <si>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</si>
  <si>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</si>
  <si>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</si>
  <si>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</si>
  <si>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</si>
  <si>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</si>
  <si>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</si>
  <si>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</si>
  <si>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</si>
  <si>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</si>
  <si>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</si>
  <si>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</si>
  <si>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</si>
  <si>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</si>
  <si>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</si>
  <si>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</si>
  <si>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</si>
  <si>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</si>
  <si>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</si>
  <si>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</si>
  <si>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</si>
  <si>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</si>
  <si>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</si>
  <si>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</si>
  <si>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</si>
  <si>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</si>
  <si>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</si>
  <si>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</si>
  <si>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</si>
  <si>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</si>
  <si>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</si>
  <si>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</si>
  <si>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</si>
  <si>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</si>
  <si>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</si>
  <si>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</si>
  <si>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</si>
  <si>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</si>
  <si>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</si>
  <si>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</si>
  <si>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</si>
  <si>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</si>
  <si>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</si>
  <si>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</si>
  <si>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</si>
  <si>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</si>
  <si>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</si>
  <si>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</si>
  <si>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</si>
  <si>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</si>
  <si>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</si>
  <si>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</si>
  <si>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</si>
  <si>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</si>
  <si>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</si>
  <si>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</si>
  <si>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</si>
  <si>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</si>
  <si>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</si>
  <si>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</si>
  <si>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</si>
  <si>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</si>
  <si>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</si>
  <si>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</si>
  <si>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</si>
  <si>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</si>
  <si>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</si>
  <si>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</si>
  <si>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</si>
  <si>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</si>
  <si>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</si>
  <si>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</si>
  <si>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</si>
  <si>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</si>
  <si>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</si>
  <si>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</si>
  <si>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</si>
  <si>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</si>
  <si>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</si>
  <si>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</si>
  <si>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</si>
  <si>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</si>
  <si>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</si>
  <si>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</si>
  <si>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</si>
  <si>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</si>
  <si>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</si>
  <si>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</si>
  <si>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</si>
  <si>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</si>
  <si>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</si>
  <si>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</si>
  <si>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</si>
  <si>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</si>
  <si>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</si>
  <si>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</si>
  <si>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</si>
  <si>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</si>
  <si>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</si>
  <si>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</si>
  <si>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</si>
  <si>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</si>
  <si>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</si>
  <si>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</si>
  <si>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</si>
  <si>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</si>
  <si>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</si>
  <si>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</si>
  <si>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</si>
  <si>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</si>
  <si>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</si>
  <si>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</si>
  <si>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</si>
  <si>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</si>
  <si>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</si>
  <si>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</si>
  <si>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</si>
  <si>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</si>
  <si>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</si>
  <si>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</si>
  <si>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</si>
  <si>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</si>
  <si>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</si>
  <si>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</si>
  <si>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</si>
  <si>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</si>
  <si>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</si>
  <si>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</si>
  <si>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</si>
  <si>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</si>
  <si>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</si>
  <si>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</si>
  <si>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</si>
  <si>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</si>
  <si>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</si>
  <si>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</si>
  <si>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</si>
  <si>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</si>
  <si>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</si>
  <si>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</si>
  <si>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</si>
  <si>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</si>
  <si>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</si>
  <si>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</si>
  <si>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</si>
  <si>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</si>
  <si>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</si>
  <si>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</si>
  <si>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</si>
  <si>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</si>
  <si>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</si>
  <si>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</si>
  <si>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</si>
  <si>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</si>
  <si>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</si>
  <si>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</si>
  <si>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</si>
  <si>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</si>
  <si>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</si>
  <si>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</si>
  <si>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</si>
  <si>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</si>
  <si>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</si>
  <si>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</si>
  <si>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</si>
  <si>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</si>
  <si>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</si>
  <si>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</si>
  <si>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</si>
  <si>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</si>
  <si>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</si>
  <si>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</si>
  <si>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</si>
  <si>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</si>
  <si>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</si>
  <si>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</si>
  <si>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</si>
  <si>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</si>
  <si>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</si>
  <si>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</si>
  <si>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</si>
  <si>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</si>
  <si>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</si>
  <si>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</si>
  <si>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</si>
  <si>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</si>
  <si>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</si>
  <si>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</si>
  <si>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</si>
  <si>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</si>
  <si>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</si>
  <si>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</si>
  <si>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</si>
  <si>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</si>
  <si>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</si>
  <si>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</si>
  <si>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</si>
  <si>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</si>
  <si>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</si>
  <si>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</si>
  <si>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</si>
  <si>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</si>
  <si>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</si>
  <si>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</si>
  <si>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</si>
  <si>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</si>
  <si>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</si>
  <si>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</si>
  <si>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</si>
  <si>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</si>
  <si>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</si>
  <si>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</si>
  <si>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</si>
  <si>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</si>
  <si>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</si>
  <si>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</si>
  <si>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</si>
  <si>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</si>
  <si>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</si>
  <si>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</si>
  <si>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</si>
  <si>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</si>
  <si>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</si>
  <si>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</si>
  <si>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</si>
  <si>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</si>
  <si>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</si>
  <si>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</si>
  <si>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</si>
  <si>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</si>
  <si>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</si>
  <si>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</si>
  <si>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</si>
  <si>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</si>
  <si>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</si>
  <si>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</si>
  <si>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</si>
  <si>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</si>
  <si>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</si>
  <si>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</si>
  <si>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</si>
  <si>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</si>
  <si>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</si>
  <si>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</si>
  <si>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</si>
  <si>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</si>
  <si>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</si>
  <si>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</si>
  <si>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</si>
  <si>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</si>
  <si>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</si>
  <si>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</si>
  <si>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</si>
  <si>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</si>
  <si>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</si>
  <si>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</si>
  <si>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</si>
  <si>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</si>
  <si>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</si>
  <si>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</si>
  <si>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</si>
  <si>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</si>
  <si>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</si>
  <si>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</si>
  <si>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</si>
  <si>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</si>
  <si>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</si>
  <si>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</si>
  <si>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</si>
  <si>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</si>
  <si>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</si>
  <si>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</si>
  <si>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</si>
  <si>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</si>
  <si>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</si>
  <si>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</si>
  <si>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</si>
  <si>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</si>
  <si>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</si>
  <si>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</si>
  <si>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</si>
  <si>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</si>
  <si>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</si>
  <si>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</si>
  <si>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</si>
  <si>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</si>
  <si>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</si>
  <si>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</si>
  <si>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</si>
  <si>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</si>
  <si>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</si>
  <si>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</si>
  <si>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</si>
  <si>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</si>
  <si>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</si>
  <si>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</si>
  <si>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</si>
  <si>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</si>
  <si>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</si>
  <si>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</si>
  <si>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</si>
  <si>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</si>
  <si>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</si>
  <si>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</si>
  <si>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</si>
  <si>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</si>
  <si>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</si>
  <si>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</si>
  <si>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</si>
  <si>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</si>
  <si>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</si>
  <si>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</si>
  <si>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</si>
  <si>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</si>
  <si>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</si>
  <si>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</si>
  <si>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</si>
  <si>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</si>
  <si>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</si>
  <si>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</si>
  <si>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</si>
  <si>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</si>
  <si>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</si>
  <si>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</si>
  <si>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</si>
  <si>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</si>
  <si>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</si>
  <si>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</si>
  <si>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</si>
  <si>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</si>
  <si>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</si>
  <si>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</si>
  <si>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</si>
  <si>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</si>
  <si>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</si>
  <si>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</si>
  <si>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</si>
  <si>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</si>
  <si>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</si>
  <si>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</si>
  <si>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</si>
  <si>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</si>
  <si>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</si>
  <si>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</si>
  <si>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</si>
  <si>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</si>
  <si>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</si>
  <si>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</si>
  <si>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</si>
  <si>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</si>
  <si>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</si>
  <si>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</si>
  <si>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</si>
  <si>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</si>
  <si>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</si>
  <si>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</si>
  <si>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</si>
  <si>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</si>
  <si>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</si>
  <si>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</si>
  <si>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</si>
  <si>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</si>
  <si>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</si>
  <si>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</si>
  <si>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</si>
  <si>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</si>
  <si>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</si>
  <si>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</si>
  <si>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</si>
  <si>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</si>
  <si>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</si>
  <si>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</si>
  <si>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</si>
  <si>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</si>
  <si>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</si>
  <si>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</si>
  <si>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</si>
  <si>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</si>
  <si>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</si>
  <si>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</si>
  <si>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</si>
  <si>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</si>
  <si>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</si>
  <si>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</si>
  <si>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</si>
  <si>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</si>
  <si>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</si>
  <si>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</si>
  <si>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</si>
  <si>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</si>
  <si>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</si>
  <si>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</si>
  <si>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</si>
  <si>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</si>
  <si>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</si>
  <si>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</si>
  <si>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</si>
  <si>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</si>
  <si>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</si>
  <si>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</si>
  <si>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</si>
  <si>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</si>
  <si>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</si>
  <si>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</si>
  <si>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</si>
  <si>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</si>
  <si>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</si>
  <si>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</si>
  <si>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</si>
  <si>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</si>
  <si>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</si>
  <si>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</si>
  <si>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</si>
  <si>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</si>
  <si>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</si>
  <si>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</si>
  <si>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</si>
  <si>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</si>
  <si>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</si>
  <si>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</si>
  <si>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</si>
  <si>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</si>
  <si>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</si>
  <si>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</si>
  <si>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</si>
  <si>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</si>
  <si>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</si>
  <si>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</si>
  <si>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</si>
  <si>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</si>
  <si>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</si>
  <si>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</si>
  <si>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</si>
  <si>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</si>
  <si>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</si>
  <si>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</si>
  <si>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</si>
  <si>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</si>
  <si>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</si>
  <si>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</si>
  <si>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</si>
  <si>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</si>
  <si>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</si>
  <si>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</si>
  <si>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</si>
  <si>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</si>
  <si>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</si>
  <si>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</si>
  <si>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</si>
  <si>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</si>
  <si>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</si>
  <si>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</si>
  <si>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</si>
  <si>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</si>
  <si>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</si>
  <si>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</si>
  <si>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</si>
  <si>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</si>
  <si>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</si>
  <si>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</si>
  <si>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</si>
  <si>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</si>
  <si>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</si>
  <si>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</si>
  <si>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</si>
  <si>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</si>
  <si>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</si>
  <si>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</si>
  <si>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</si>
  <si>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</si>
  <si>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</si>
  <si>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</si>
  <si>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</si>
  <si>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</si>
  <si>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</si>
  <si>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</si>
  <si>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</si>
  <si>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</si>
  <si>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</si>
  <si>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</si>
  <si>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</si>
  <si>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</si>
  <si>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</si>
  <si>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</si>
  <si>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</si>
  <si>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</si>
  <si>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</si>
  <si>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</si>
  <si>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</si>
  <si>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</si>
  <si>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</si>
  <si>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</si>
  <si>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</si>
  <si>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</si>
  <si>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</si>
  <si>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</si>
  <si>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</si>
  <si>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</si>
  <si>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</si>
  <si>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</si>
  <si>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</si>
  <si>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</si>
  <si>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</si>
  <si>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</si>
  <si>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</si>
  <si>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</si>
  <si>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</si>
  <si>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</si>
  <si>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</si>
  <si>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</si>
  <si>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</si>
  <si>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</si>
  <si>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</si>
  <si>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</si>
  <si>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</si>
  <si>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</si>
  <si>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</si>
  <si>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</si>
  <si>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</si>
  <si>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</si>
  <si>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</si>
  <si>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</si>
  <si>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</si>
  <si>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</si>
  <si>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</si>
  <si>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</si>
  <si>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</si>
  <si>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</si>
  <si>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</si>
  <si>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</si>
  <si>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</si>
  <si>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</si>
  <si>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</si>
  <si>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</si>
  <si>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</si>
  <si>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</si>
  <si>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</si>
  <si>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</si>
  <si>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</si>
  <si>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</si>
  <si>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</si>
  <si>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</si>
  <si>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</si>
  <si>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</si>
  <si>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</si>
  <si>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</si>
  <si>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</si>
  <si>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</si>
  <si>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</si>
  <si>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</si>
  <si>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</si>
  <si>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</si>
  <si>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</si>
  <si>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</si>
  <si>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</si>
  <si>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</si>
  <si>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</si>
  <si>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</si>
  <si>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</si>
  <si>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</si>
  <si>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</si>
  <si>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</si>
  <si>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</si>
  <si>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</si>
  <si>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</si>
  <si>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</si>
  <si>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</si>
  <si>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</si>
  <si>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</si>
  <si>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</si>
  <si>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</si>
  <si>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</si>
  <si>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</si>
  <si>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</si>
  <si>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</si>
  <si>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</si>
  <si>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</si>
  <si>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</si>
  <si>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</si>
  <si>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</si>
  <si>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</si>
  <si>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</si>
  <si>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</si>
  <si>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</si>
  <si>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</si>
  <si>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</si>
  <si>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</si>
  <si>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</si>
  <si>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</si>
  <si>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</si>
  <si>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</si>
  <si>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</si>
  <si>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</si>
  <si>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</si>
  <si>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</si>
  <si>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</si>
  <si>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</si>
  <si>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</si>
  <si>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</si>
  <si>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</si>
  <si>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</si>
  <si>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</si>
  <si>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</si>
  <si>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</si>
  <si>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</si>
  <si>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</si>
  <si>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</si>
  <si>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</si>
  <si>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</si>
  <si>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</si>
  <si>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</si>
  <si>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</si>
  <si>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</si>
  <si>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</si>
  <si>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</si>
  <si>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</si>
  <si>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</si>
  <si>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</si>
  <si>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</si>
  <si>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</si>
  <si>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</si>
  <si>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</si>
  <si>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</si>
  <si>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</si>
  <si>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</si>
  <si>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</si>
  <si>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</si>
  <si>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</si>
  <si>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</si>
  <si>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</si>
  <si>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</si>
  <si>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</si>
  <si>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</si>
  <si>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</si>
  <si>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</si>
  <si>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</si>
  <si>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</si>
  <si>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</si>
  <si>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</si>
  <si>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</si>
  <si>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</si>
  <si>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</si>
  <si>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</si>
  <si>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</si>
  <si>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</si>
  <si>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</si>
  <si>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</si>
  <si>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</si>
  <si>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</si>
  <si>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</si>
  <si>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</si>
  <si>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</si>
  <si>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</si>
  <si>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</si>
  <si>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</si>
  <si>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</si>
  <si>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</si>
  <si>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</si>
  <si>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</si>
  <si>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</si>
  <si>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</si>
  <si>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</si>
  <si>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</si>
  <si>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</si>
  <si>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</si>
  <si>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</si>
  <si>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</si>
  <si>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</si>
  <si>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</si>
  <si>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</si>
  <si>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</si>
  <si>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</si>
  <si>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</si>
  <si>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</si>
  <si>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</si>
  <si>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</si>
  <si>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</si>
  <si>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</si>
  <si>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</si>
  <si>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</si>
  <si>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</si>
  <si>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</si>
  <si>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</si>
  <si>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</si>
  <si>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</si>
  <si>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</si>
  <si>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</si>
  <si>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</si>
  <si>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</si>
  <si>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</si>
  <si>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</si>
  <si>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</si>
  <si>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</si>
  <si>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</si>
  <si>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</si>
  <si>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</si>
  <si>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</si>
  <si>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</si>
  <si>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</si>
  <si>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</si>
  <si>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</si>
  <si>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</si>
  <si>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</si>
  <si>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</si>
  <si>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</si>
  <si>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</si>
  <si>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</si>
  <si>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</si>
  <si>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</si>
  <si>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</si>
  <si>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</si>
  <si>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</si>
  <si>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</si>
  <si>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</si>
  <si>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</si>
  <si>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</si>
  <si>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</si>
  <si>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</si>
  <si>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</si>
  <si>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</si>
  <si>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</si>
  <si>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</si>
  <si>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</si>
  <si>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</si>
  <si>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</si>
  <si>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</si>
  <si>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</si>
  <si>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</si>
  <si>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</si>
  <si>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</si>
  <si>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</si>
  <si>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</si>
  <si>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</si>
  <si>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</si>
  <si>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</si>
  <si>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</si>
  <si>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</si>
  <si>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</si>
  <si>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</si>
  <si>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</si>
  <si>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</si>
  <si>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</si>
  <si>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</si>
  <si>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</si>
  <si>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</si>
  <si>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</si>
  <si>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</si>
  <si>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</si>
  <si>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</si>
  <si>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</si>
  <si>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</si>
  <si>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</si>
  <si>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</si>
  <si>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</si>
  <si>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</si>
  <si>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</si>
  <si>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</si>
  <si>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</si>
  <si>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</si>
  <si>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</si>
  <si>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</si>
  <si>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</si>
  <si>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</si>
  <si>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</si>
  <si>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</si>
  <si>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</si>
  <si>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</si>
  <si>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</si>
  <si>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</si>
  <si>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</si>
  <si>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</si>
  <si>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</si>
  <si>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</si>
  <si>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</si>
  <si>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</si>
  <si>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</si>
  <si>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</si>
  <si>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</si>
  <si>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</si>
  <si>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</si>
  <si>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</si>
  <si>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</si>
  <si>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</si>
  <si>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</si>
  <si>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</si>
  <si>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</si>
  <si>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</si>
  <si>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</si>
  <si>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</si>
  <si>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</si>
  <si>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</si>
  <si>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</si>
  <si>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</si>
  <si>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</si>
  <si>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</si>
  <si>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</si>
  <si>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</si>
  <si>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</si>
  <si>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</si>
  <si>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</si>
  <si>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</si>
  <si>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</si>
  <si>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</si>
  <si>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</si>
  <si>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</si>
  <si>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</si>
  <si>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</si>
  <si>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</si>
  <si>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</si>
  <si>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</si>
  <si>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</si>
  <si>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</si>
  <si>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</si>
  <si>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</si>
  <si>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</si>
  <si>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</si>
  <si>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</si>
  <si>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</si>
  <si>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</si>
  <si>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</si>
  <si>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</si>
  <si>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</si>
  <si>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</si>
  <si>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</si>
  <si>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</si>
  <si>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</si>
  <si>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</si>
  <si>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</si>
  <si>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</si>
  <si>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</si>
  <si>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</si>
  <si>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</si>
  <si>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</si>
  <si>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</si>
  <si>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</si>
  <si>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</si>
  <si>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</si>
  <si>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</si>
  <si>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</si>
  <si>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</si>
  <si>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</si>
  <si>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</si>
  <si>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</si>
  <si>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</si>
  <si>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</si>
  <si>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</si>
  <si>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</si>
  <si>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</si>
  <si>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</si>
  <si>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</si>
  <si>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</si>
  <si>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</si>
  <si>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</si>
  <si>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</si>
  <si>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</si>
  <si>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</si>
  <si>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</si>
  <si>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</si>
  <si>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</si>
  <si>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</si>
  <si>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</si>
  <si>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</si>
  <si>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</si>
  <si>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</si>
  <si>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</si>
  <si>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</si>
  <si>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</si>
  <si>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</si>
  <si>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</si>
  <si>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</si>
  <si>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</si>
  <si>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</si>
  <si>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</si>
  <si>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</si>
  <si>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</si>
  <si>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</si>
  <si>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</si>
  <si>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</si>
  <si>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</si>
  <si>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</si>
  <si>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</si>
  <si>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</si>
  <si>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</si>
  <si>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</si>
  <si>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</si>
  <si>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</si>
  <si>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</si>
  <si>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</si>
  <si>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</si>
  <si>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</si>
  <si>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</si>
  <si>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</si>
  <si>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</si>
  <si>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</si>
  <si>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</si>
  <si>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</si>
  <si>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</si>
  <si>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</si>
  <si>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</si>
  <si>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</si>
  <si>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</si>
  <si>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</si>
  <si>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</si>
  <si>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</si>
  <si>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</si>
  <si>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</si>
  <si>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</si>
  <si>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</si>
  <si>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</si>
  <si>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</si>
  <si>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</si>
  <si>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</si>
  <si>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</si>
  <si>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</si>
  <si>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</si>
  <si>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</si>
  <si>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</si>
  <si>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</si>
  <si>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</si>
  <si>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</si>
  <si>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</si>
  <si>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</si>
  <si>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</si>
  <si>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</si>
  <si>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</si>
  <si>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</si>
  <si>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</si>
  <si>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</si>
  <si>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</si>
  <si>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</si>
  <si>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</si>
  <si>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</si>
  <si>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</si>
  <si>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</si>
  <si>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</si>
  <si>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</si>
  <si>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</si>
  <si>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</si>
  <si>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</si>
  <si>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</si>
  <si>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</si>
  <si>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</si>
  <si>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</si>
  <si>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</si>
  <si>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</si>
  <si>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</si>
  <si>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</si>
  <si>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</si>
  <si>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</si>
  <si>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</si>
  <si>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</si>
  <si>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</si>
  <si>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</si>
  <si>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</si>
  <si>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</si>
  <si>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</si>
  <si>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</si>
  <si>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</si>
  <si>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</si>
  <si>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</si>
  <si>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</si>
  <si>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</si>
  <si>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</si>
  <si>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</si>
  <si>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</si>
  <si>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</si>
  <si>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</si>
  <si>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</si>
  <si>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</si>
  <si>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</si>
  <si>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</si>
  <si>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</si>
  <si>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</si>
  <si>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</si>
  <si>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</si>
  <si>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</si>
  <si>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</si>
  <si>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</si>
  <si>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</si>
  <si>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</si>
  <si>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</si>
  <si>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</si>
  <si>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</si>
  <si>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</si>
  <si>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</si>
  <si>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</si>
  <si>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</si>
  <si>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</si>
  <si>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</si>
  <si>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</si>
  <si>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</si>
  <si>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</si>
  <si>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</si>
  <si>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</si>
  <si>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</si>
  <si>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</si>
  <si>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</si>
  <si>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</si>
  <si>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</si>
  <si>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</si>
  <si>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</si>
  <si>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</si>
  <si>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</si>
  <si>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</si>
  <si>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</si>
  <si>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</si>
  <si>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</si>
  <si>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</si>
  <si>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</si>
  <si>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</si>
  <si>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</si>
  <si>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</si>
  <si>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</si>
  <si>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</si>
  <si>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</si>
  <si>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</si>
  <si>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</si>
  <si>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</si>
  <si>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</si>
  <si>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</si>
  <si>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</si>
  <si>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</si>
  <si>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</si>
  <si>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</si>
  <si>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</si>
  <si>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</si>
  <si>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</si>
  <si>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</si>
  <si>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</si>
  <si>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</si>
  <si>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</si>
  <si>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</si>
  <si>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</si>
  <si>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</si>
  <si>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</si>
  <si>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</si>
  <si>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</si>
  <si>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</si>
  <si>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</si>
  <si>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</si>
  <si>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</si>
  <si>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</si>
  <si>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</si>
  <si>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</si>
  <si>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</si>
  <si>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</si>
  <si>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</si>
  <si>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</si>
  <si>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</si>
  <si>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</si>
  <si>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</si>
  <si>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</si>
  <si>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</si>
  <si>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</si>
  <si>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</si>
  <si>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</si>
  <si>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</si>
  <si>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</si>
  <si>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</si>
  <si>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</si>
  <si>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</si>
  <si>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</si>
  <si>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</si>
  <si>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</si>
  <si>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</si>
  <si>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</si>
  <si>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</si>
  <si>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</si>
  <si>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</si>
  <si>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</si>
  <si>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</si>
  <si>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</si>
  <si>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</si>
  <si>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</si>
  <si>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</si>
  <si>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</si>
  <si>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</si>
  <si>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</si>
  <si>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</si>
  <si>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</si>
  <si>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</si>
  <si>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</si>
  <si>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</si>
  <si>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</si>
  <si>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</si>
  <si>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</si>
  <si>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</si>
  <si>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</si>
  <si>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</si>
  <si>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</si>
  <si>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</si>
  <si>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</si>
  <si>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</si>
  <si>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</si>
  <si>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</si>
  <si>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</si>
  <si>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</si>
  <si>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</si>
  <si>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</si>
  <si>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</si>
  <si>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</si>
  <si>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</si>
  <si>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</si>
  <si>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</si>
  <si>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</si>
  <si>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</si>
  <si>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</si>
  <si>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</si>
  <si>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</si>
  <si>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</si>
  <si>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</si>
  <si>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</si>
  <si>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</si>
  <si>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</si>
  <si>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</si>
  <si>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</si>
  <si>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</si>
  <si>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</si>
  <si>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</si>
  <si>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</si>
  <si>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</si>
  <si>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</si>
  <si>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</si>
  <si>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</si>
  <si>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</si>
  <si>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</si>
  <si>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</si>
  <si>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</si>
  <si>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</si>
  <si>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</si>
  <si>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</si>
  <si>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</si>
  <si>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</si>
  <si>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</si>
  <si>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</si>
  <si>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</si>
  <si>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</si>
  <si>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</si>
  <si>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</si>
  <si>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</si>
  <si>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</si>
  <si>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</si>
  <si>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</si>
  <si>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</si>
  <si>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</si>
  <si>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</si>
  <si>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</si>
  <si>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</si>
  <si>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</si>
  <si>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</si>
  <si>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</si>
  <si>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</si>
  <si>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</si>
  <si>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</si>
  <si>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</si>
  <si>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</si>
  <si>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</si>
  <si>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</si>
  <si>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</si>
  <si>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</si>
  <si>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</si>
  <si>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</si>
  <si>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</si>
  <si>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</si>
  <si>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</si>
  <si>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</si>
  <si>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</si>
  <si>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</si>
  <si>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</si>
  <si>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</si>
  <si>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</si>
  <si>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</si>
  <si>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</si>
  <si>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</si>
  <si>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</si>
  <si>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</si>
  <si>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</si>
  <si>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</si>
  <si>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</si>
  <si>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</si>
  <si>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</si>
  <si>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</si>
  <si>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</si>
  <si>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</si>
  <si>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</si>
  <si>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</si>
  <si>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</si>
  <si>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</si>
  <si>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</si>
  <si>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</si>
  <si>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</si>
  <si>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</si>
  <si>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</si>
  <si>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</si>
  <si>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</si>
  <si>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</si>
  <si>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</si>
  <si>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</si>
  <si>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</si>
  <si>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</si>
  <si>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</si>
  <si>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</si>
  <si>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</si>
  <si>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</si>
  <si>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</si>
  <si>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</si>
  <si>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</si>
  <si>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</si>
  <si>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</si>
  <si>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</si>
  <si>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</si>
  <si>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</si>
  <si>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</si>
  <si>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</si>
  <si>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</si>
  <si>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</si>
  <si>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</si>
  <si>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</si>
  <si>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</si>
  <si>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</si>
  <si>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</si>
  <si>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</si>
  <si>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</si>
  <si>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</si>
  <si>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</si>
  <si>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</si>
  <si>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</si>
  <si>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</si>
  <si>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</si>
  <si>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</si>
  <si>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</si>
  <si>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</si>
  <si>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</si>
  <si>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</si>
  <si>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</si>
  <si>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</si>
  <si>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</si>
  <si>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</si>
  <si>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</si>
  <si>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</si>
  <si>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</si>
  <si>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</si>
  <si>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</si>
  <si>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</si>
  <si>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</si>
  <si>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</si>
  <si>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</si>
  <si>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</si>
  <si>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</si>
  <si>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</si>
  <si>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</si>
  <si>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</si>
  <si>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</si>
  <si>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</si>
  <si>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</si>
  <si>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</si>
  <si>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</si>
  <si>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</si>
  <si>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</si>
  <si>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</si>
  <si>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</si>
  <si>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</si>
  <si>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</si>
  <si>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</si>
  <si>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</si>
  <si>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</si>
  <si>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</si>
  <si>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</si>
  <si>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</si>
  <si>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</si>
  <si>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</si>
  <si>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</si>
  <si>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</si>
  <si>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</si>
  <si>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</si>
  <si>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</si>
  <si>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</si>
  <si>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</si>
  <si>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</si>
  <si>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</si>
  <si>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</si>
  <si>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</si>
  <si>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</si>
  <si>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</si>
  <si>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</si>
  <si>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</si>
  <si>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</si>
  <si>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</si>
  <si>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</si>
  <si>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</si>
  <si>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</si>
  <si>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</si>
  <si>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</si>
  <si>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</si>
  <si>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</si>
  <si>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</si>
  <si>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</si>
  <si>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</si>
  <si>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</si>
  <si>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</si>
  <si>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</si>
  <si>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</si>
  <si>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</si>
  <si>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</si>
  <si>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</si>
  <si>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</si>
  <si>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</si>
  <si>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</si>
  <si>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</si>
  <si>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</si>
  <si>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</si>
  <si>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</si>
  <si>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</si>
  <si>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</si>
  <si>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</si>
  <si>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</si>
  <si>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</si>
  <si>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</si>
  <si>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</si>
  <si>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</si>
  <si>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</si>
  <si>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</si>
  <si>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</si>
  <si>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</si>
  <si>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</si>
  <si>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</si>
  <si>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</si>
  <si>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</si>
  <si>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</si>
  <si>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</si>
  <si>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</si>
  <si>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</si>
  <si>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</si>
  <si>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</si>
  <si>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</si>
  <si>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</si>
  <si>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</si>
  <si>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</si>
  <si>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</si>
  <si>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</si>
  <si>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</si>
  <si>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</si>
  <si>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</si>
  <si>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</si>
  <si>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</si>
  <si>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</si>
  <si>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</si>
  <si>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</si>
  <si>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</si>
  <si>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</si>
  <si>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</si>
  <si>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</si>
  <si>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</si>
  <si>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</si>
  <si>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</si>
  <si>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</si>
  <si>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</si>
  <si>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</si>
  <si>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</si>
  <si>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</si>
  <si>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</si>
  <si>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</si>
  <si>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</si>
  <si>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</si>
  <si>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</si>
  <si>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</si>
  <si>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</si>
  <si>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</si>
  <si>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</si>
  <si>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</si>
  <si>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</si>
  <si>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</si>
  <si>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</si>
  <si>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</si>
  <si>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</si>
  <si>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</si>
  <si>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</si>
  <si>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</si>
  <si>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</si>
  <si>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</si>
  <si>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</si>
  <si>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</si>
  <si>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</si>
  <si>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</si>
  <si>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</si>
  <si>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</si>
  <si>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</si>
  <si>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</si>
  <si>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</si>
  <si>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</si>
  <si>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</si>
  <si>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</si>
  <si>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</si>
  <si>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</si>
  <si>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</si>
  <si>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</si>
  <si>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</si>
  <si>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</si>
  <si>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</si>
  <si>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</si>
  <si>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</si>
  <si>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</si>
  <si>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</si>
  <si>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</si>
  <si>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</si>
  <si>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</si>
  <si>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</si>
  <si>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</si>
  <si>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</si>
  <si>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</si>
  <si>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</si>
  <si>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</si>
  <si>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</si>
  <si>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</si>
  <si>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</si>
  <si>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</si>
  <si>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</si>
  <si>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</si>
  <si>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</si>
  <si>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</si>
  <si>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</si>
  <si>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</si>
  <si>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</si>
  <si>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</si>
  <si>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</si>
  <si>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</si>
  <si>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</si>
  <si>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</si>
  <si>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</si>
  <si>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</si>
  <si>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</si>
  <si>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</si>
  <si>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</si>
  <si>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</si>
  <si>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</si>
  <si>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</si>
  <si>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</si>
  <si>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</si>
  <si>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</si>
  <si>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</si>
  <si>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</si>
  <si>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</si>
  <si>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</si>
  <si>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</si>
  <si>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</si>
  <si>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</si>
  <si>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</si>
  <si>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</si>
  <si>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</si>
  <si>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</si>
  <si>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</si>
  <si>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</si>
  <si>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</si>
  <si>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</si>
  <si>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</si>
  <si>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</si>
  <si>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</si>
  <si>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</si>
  <si>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</si>
  <si>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</si>
  <si>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</si>
  <si>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</si>
  <si>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</si>
  <si>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</si>
  <si>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</si>
  <si>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</si>
  <si>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</si>
  <si>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</si>
  <si>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</si>
  <si>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</si>
  <si>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</si>
  <si>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</si>
  <si>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</si>
  <si>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</si>
  <si>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</si>
  <si>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</si>
  <si>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</si>
  <si>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</si>
  <si>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</si>
  <si>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</si>
  <si>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</si>
  <si>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</si>
  <si>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</si>
  <si>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</si>
  <si>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</si>
  <si>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</si>
  <si>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</si>
  <si>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</si>
  <si>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</si>
  <si>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</si>
  <si>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</si>
  <si>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</si>
  <si>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</si>
  <si>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</si>
  <si>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</si>
  <si>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</si>
  <si>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</si>
  <si>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</si>
  <si>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</si>
  <si>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</si>
  <si>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</si>
  <si>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</si>
  <si>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</si>
  <si>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</si>
  <si>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</si>
  <si>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</si>
  <si>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</si>
  <si>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</si>
  <si>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</si>
  <si>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</si>
  <si>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</si>
  <si>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</si>
  <si>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</si>
  <si>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</si>
  <si>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</si>
  <si>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</si>
  <si>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</si>
  <si>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</si>
  <si>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</si>
  <si>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</si>
  <si>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</si>
  <si>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</si>
  <si>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</si>
  <si>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</si>
  <si>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</si>
  <si>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</si>
  <si>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</si>
  <si>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</si>
  <si>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</si>
  <si>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</si>
  <si>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</si>
  <si>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</si>
  <si>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</si>
  <si>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</si>
  <si>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</si>
  <si>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</si>
  <si>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</si>
  <si>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</si>
  <si>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</si>
  <si>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</si>
  <si>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</si>
  <si>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</si>
  <si>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</si>
  <si>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</si>
  <si>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</si>
  <si>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</si>
  <si>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</si>
  <si>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</si>
  <si>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</si>
  <si>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</si>
  <si>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</si>
  <si>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</si>
  <si>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</si>
  <si>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</si>
  <si>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</si>
  <si>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</si>
  <si>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</si>
  <si>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</si>
  <si>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</si>
  <si>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</si>
  <si>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</si>
  <si>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</si>
  <si>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</si>
  <si>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</si>
  <si>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</si>
  <si>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</si>
  <si>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</si>
  <si>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</si>
  <si>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</si>
  <si>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</si>
  <si>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</si>
  <si>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</si>
  <si>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</si>
  <si>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</si>
  <si>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</si>
  <si>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</si>
  <si>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</si>
  <si>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</si>
  <si>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</si>
  <si>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</si>
  <si>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</si>
  <si>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</si>
  <si>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</si>
  <si>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</si>
  <si>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</si>
  <si>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</si>
  <si>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</si>
  <si>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</si>
  <si>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</si>
  <si>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</si>
  <si>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</si>
  <si>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</si>
  <si>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</si>
  <si>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</si>
  <si>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</si>
  <si>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</si>
  <si>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</si>
  <si>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</si>
  <si>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</si>
  <si>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</si>
  <si>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</si>
  <si>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</si>
  <si>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</si>
  <si>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</si>
  <si>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</si>
  <si>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</si>
  <si>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</si>
  <si>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</si>
  <si>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</si>
  <si>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</si>
  <si>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</si>
  <si>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</si>
  <si>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</si>
  <si>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</si>
  <si>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</si>
  <si>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</si>
  <si>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</si>
  <si>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</si>
  <si>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</si>
  <si>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</si>
  <si>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</si>
  <si>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</si>
  <si>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</si>
  <si>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</si>
  <si>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</si>
  <si>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</si>
  <si>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</si>
  <si>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</si>
  <si>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</si>
  <si>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</si>
  <si>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</si>
  <si>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</si>
  <si>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</si>
  <si>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</si>
  <si>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</si>
  <si>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</si>
  <si>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</si>
  <si>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</si>
  <si>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</si>
  <si>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</si>
  <si>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</si>
  <si>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</si>
  <si>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</si>
  <si>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</si>
  <si>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</si>
  <si>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</si>
  <si>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</si>
  <si>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</si>
  <si>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</si>
  <si>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</si>
  <si>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</si>
  <si>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</si>
  <si>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</si>
  <si>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</si>
  <si>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</si>
  <si>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</si>
  <si>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</si>
  <si>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</si>
  <si>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</si>
  <si>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</si>
  <si>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</si>
  <si>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</si>
  <si>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</si>
  <si>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</si>
  <si>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</si>
  <si>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</si>
  <si>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</si>
  <si>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</si>
  <si>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</si>
  <si>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</si>
  <si>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</si>
  <si>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</si>
  <si>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</si>
  <si>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</si>
  <si>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</si>
  <si>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</si>
  <si>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</si>
  <si>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</si>
  <si>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</si>
  <si>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</si>
  <si>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</si>
  <si>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</si>
  <si>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</si>
  <si>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</si>
  <si>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</si>
  <si>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</si>
  <si>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</si>
  <si>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</si>
  <si>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</si>
  <si>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</si>
  <si>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</si>
  <si>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</si>
  <si>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</si>
  <si>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</si>
  <si>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</si>
  <si>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</si>
  <si>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</si>
  <si>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</si>
  <si>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</si>
  <si>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</si>
  <si>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</si>
  <si>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</si>
  <si>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</si>
  <si>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</si>
  <si>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</si>
  <si>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</si>
  <si>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</si>
  <si>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</si>
  <si>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</si>
  <si>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</si>
  <si>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</si>
  <si>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</si>
  <si>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</si>
  <si>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</si>
  <si>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</si>
  <si>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</si>
  <si>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</si>
  <si>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</si>
  <si>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</si>
  <si>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</si>
  <si>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</si>
  <si>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</si>
  <si>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</si>
  <si>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</si>
  <si>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</si>
  <si>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</si>
  <si>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</si>
  <si>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</si>
  <si>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</si>
  <si>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</si>
  <si>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</si>
  <si>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</si>
  <si>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</si>
  <si>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</si>
  <si>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</si>
  <si>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</si>
  <si>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</si>
  <si>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</si>
  <si>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</si>
  <si>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</si>
  <si>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</si>
  <si>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</si>
  <si>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</si>
  <si>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</si>
  <si>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</si>
  <si>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</si>
  <si>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</si>
  <si>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</si>
  <si>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</si>
  <si>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</si>
  <si>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</si>
  <si>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</si>
  <si>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</si>
  <si>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</si>
  <si>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</si>
  <si>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</si>
  <si>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</si>
  <si>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</si>
  <si>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</si>
  <si>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</si>
  <si>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</si>
  <si>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</si>
  <si>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</si>
  <si>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</si>
  <si>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</si>
  <si>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</si>
  <si>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</si>
  <si>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</si>
  <si>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</si>
  <si>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</si>
  <si>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</si>
  <si>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</si>
  <si>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</si>
  <si>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</si>
  <si>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</si>
  <si>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</si>
  <si>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</si>
  <si>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</si>
  <si>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</si>
  <si>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</si>
  <si>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</si>
  <si>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</si>
  <si>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</si>
  <si>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</si>
  <si>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</si>
  <si>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</si>
  <si>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</si>
  <si>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</si>
  <si>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</si>
  <si>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</si>
  <si>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</si>
  <si>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</si>
  <si>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</si>
  <si>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</si>
  <si>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</si>
  <si>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</si>
  <si>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</si>
  <si>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</si>
  <si>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</si>
  <si>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</si>
  <si>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</si>
  <si>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</si>
  <si>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</si>
  <si>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</si>
  <si>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</si>
  <si>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</si>
  <si>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</si>
  <si>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</si>
  <si>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</si>
  <si>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</si>
  <si>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</si>
  <si>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</si>
  <si>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</si>
  <si>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</si>
  <si>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</si>
  <si>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</si>
  <si>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</si>
  <si>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</si>
  <si>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</si>
  <si>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</si>
  <si>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</si>
  <si>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</si>
  <si>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</si>
  <si>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</si>
  <si>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</si>
  <si>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</si>
  <si>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</si>
  <si>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</si>
  <si>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</si>
  <si>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</si>
  <si>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</si>
  <si>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</si>
  <si>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</si>
  <si>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</si>
  <si>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</si>
  <si>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</si>
  <si>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</si>
  <si>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</si>
  <si>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</si>
  <si>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</si>
  <si>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</si>
  <si>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</si>
  <si>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</si>
  <si>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</si>
  <si>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</si>
  <si>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</si>
  <si>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</si>
  <si>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</si>
  <si>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</si>
  <si>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</si>
  <si>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</si>
  <si>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</si>
  <si>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</si>
  <si>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</si>
  <si>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</si>
  <si>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</si>
  <si>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</si>
  <si>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</si>
  <si>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</si>
  <si>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</si>
  <si>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</si>
  <si>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</si>
  <si>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</si>
  <si>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</si>
  <si>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</si>
  <si>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</si>
  <si>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</si>
  <si>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</si>
  <si>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</si>
  <si>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</si>
  <si>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</si>
  <si>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</si>
  <si>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</si>
  <si>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</si>
  <si>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</si>
  <si>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</si>
  <si>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</si>
  <si>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</si>
  <si>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</si>
  <si>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</si>
  <si>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</si>
  <si>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</si>
  <si>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</si>
  <si>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</si>
  <si>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</si>
  <si>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</si>
  <si>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</si>
  <si>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</si>
  <si>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</si>
  <si>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</si>
  <si>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</si>
  <si>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</si>
  <si>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</si>
  <si>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</si>
  <si>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</si>
  <si>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</si>
  <si>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</si>
  <si>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</si>
  <si>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</si>
  <si>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</si>
  <si>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</si>
  <si>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</si>
  <si>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</si>
  <si>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</si>
  <si>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</si>
  <si>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</si>
  <si>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</si>
  <si>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</si>
  <si>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</si>
  <si>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</si>
  <si>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</si>
  <si>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</si>
  <si>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</si>
  <si>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</si>
  <si>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</si>
  <si>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</si>
  <si>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</si>
  <si>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</si>
  <si>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</si>
  <si>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</si>
  <si>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</si>
  <si>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</si>
  <si>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</si>
  <si>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</si>
  <si>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</si>
  <si>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</si>
  <si>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</si>
  <si>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</si>
  <si>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</si>
  <si>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</si>
  <si>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</si>
  <si>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</si>
  <si>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</si>
  <si>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</si>
  <si>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</si>
  <si>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</si>
  <si>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</si>
  <si>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</si>
  <si>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</si>
  <si>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</si>
  <si>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</si>
  <si>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</si>
  <si>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</si>
  <si>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</si>
  <si>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</si>
  <si>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</si>
  <si>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</si>
  <si>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</si>
  <si>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</si>
  <si>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</si>
  <si>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</si>
  <si>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</si>
  <si>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</si>
  <si>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</si>
  <si>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</si>
  <si>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</si>
  <si>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</si>
  <si>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</si>
  <si>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</si>
  <si>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</si>
  <si>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</si>
  <si>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</si>
  <si>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</si>
  <si>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</si>
  <si>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</si>
  <si>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</si>
  <si>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</si>
  <si>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</si>
  <si>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</si>
  <si>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</si>
  <si>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</si>
  <si>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</si>
  <si>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</si>
  <si>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</si>
  <si>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</si>
  <si>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</si>
  <si>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</si>
  <si>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</si>
  <si>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</si>
  <si>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</si>
  <si>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</si>
  <si>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</si>
  <si>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</si>
  <si>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</si>
  <si>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</si>
  <si>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</si>
  <si>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</si>
  <si>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</si>
  <si>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</si>
  <si>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</si>
  <si>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</si>
  <si>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</si>
  <si>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</si>
  <si>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</si>
  <si>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</si>
  <si>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</si>
  <si>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</si>
  <si>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</si>
  <si>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</si>
  <si>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</si>
  <si>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</si>
  <si>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</si>
  <si>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</si>
  <si>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</si>
  <si>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</si>
  <si>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</si>
  <si>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</si>
  <si>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</si>
  <si>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</si>
  <si>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</si>
  <si>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</si>
  <si>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</si>
  <si>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</si>
  <si>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</si>
  <si>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</si>
  <si>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</si>
  <si>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</si>
  <si>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</si>
  <si>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</si>
  <si>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</si>
  <si>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</si>
  <si>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</si>
  <si>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</si>
  <si>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</si>
  <si>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</si>
  <si>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</si>
  <si>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</si>
  <si>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</si>
  <si>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</si>
  <si>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</si>
  <si>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</si>
  <si>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</si>
  <si>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</si>
  <si>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</si>
  <si>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</si>
  <si>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</si>
  <si>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</si>
  <si>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</si>
  <si>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</si>
  <si>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</si>
  <si>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</si>
  <si>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</si>
  <si>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</si>
  <si>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</si>
  <si>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</si>
  <si>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</si>
  <si>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</si>
  <si>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</si>
  <si>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</si>
  <si>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</si>
  <si>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</si>
  <si>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</si>
  <si>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</si>
  <si>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</si>
  <si>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</si>
  <si>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</si>
  <si>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</si>
  <si>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</si>
  <si>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</si>
  <si>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</si>
  <si>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</si>
  <si>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</si>
  <si>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</si>
  <si>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</si>
  <si>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</si>
  <si>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</si>
  <si>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</si>
  <si>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</si>
  <si>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</si>
  <si>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</si>
  <si>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</si>
  <si>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</si>
  <si>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</si>
  <si>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</si>
  <si>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</si>
  <si>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</si>
  <si>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</si>
  <si>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</si>
  <si>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</si>
  <si>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</si>
  <si>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</si>
  <si>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</si>
  <si>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</si>
  <si>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</si>
  <si>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</si>
  <si>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</si>
  <si>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</si>
  <si>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</si>
  <si>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</si>
  <si>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</si>
  <si>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</si>
  <si>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</si>
  <si>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</si>
  <si>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</si>
  <si>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</si>
  <si>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</si>
  <si>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</si>
  <si>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</si>
  <si>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</si>
  <si>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</si>
  <si>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</si>
  <si>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</si>
  <si>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</si>
  <si>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</si>
  <si>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</si>
  <si>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</si>
  <si>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</si>
  <si>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</si>
  <si>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</si>
  <si>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</si>
  <si>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</si>
  <si>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</si>
  <si>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</si>
  <si>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</si>
  <si>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</si>
  <si>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</si>
  <si>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</si>
  <si>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</si>
  <si>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</si>
  <si>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</si>
  <si>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</si>
  <si>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</si>
  <si>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</si>
  <si>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</si>
  <si>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</si>
  <si>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</si>
  <si>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</si>
  <si>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</si>
  <si>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</si>
  <si>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</si>
  <si>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</si>
  <si>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</si>
  <si>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</si>
  <si>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</si>
  <si>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</si>
  <si>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</si>
  <si>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</si>
  <si>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</si>
  <si>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</si>
  <si>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</si>
  <si>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</si>
  <si>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</si>
  <si>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</si>
  <si>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</si>
  <si>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</si>
  <si>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</si>
  <si>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</si>
  <si>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</si>
  <si>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</si>
  <si>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</si>
  <si>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</si>
  <si>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</si>
  <si>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</si>
  <si>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</si>
  <si>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</si>
  <si>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</si>
  <si>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</si>
  <si>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</si>
  <si>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</si>
  <si>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</si>
  <si>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</si>
  <si>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</si>
  <si>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</si>
  <si>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</si>
  <si>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</si>
  <si>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</si>
  <si>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</si>
  <si>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</si>
  <si>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</si>
  <si>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</si>
  <si>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</si>
  <si>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</si>
  <si>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</si>
  <si>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</si>
  <si>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</si>
  <si>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</si>
  <si>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</si>
  <si>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</si>
  <si>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</si>
  <si>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</si>
  <si>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</si>
  <si>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</si>
  <si>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</si>
  <si>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</si>
  <si>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</si>
  <si>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</si>
  <si>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</si>
  <si>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</si>
  <si>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</si>
  <si>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</si>
  <si>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</si>
  <si>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</si>
  <si>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</si>
  <si>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</si>
  <si>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</si>
  <si>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</si>
  <si>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</si>
  <si>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</si>
  <si>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</si>
  <si>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</si>
  <si>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</si>
  <si>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</si>
  <si>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</si>
  <si>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</si>
  <si>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</si>
  <si>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</si>
  <si>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</si>
  <si>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</si>
  <si>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</si>
  <si>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</si>
  <si>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</si>
  <si>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</si>
  <si>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</si>
  <si>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</si>
  <si>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</si>
  <si>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</si>
  <si>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</si>
  <si>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</si>
  <si>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</si>
  <si>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</si>
  <si>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</si>
  <si>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</si>
  <si>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</si>
  <si>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</si>
  <si>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</si>
  <si>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</si>
  <si>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</si>
  <si>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</si>
  <si>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</si>
  <si>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</si>
  <si>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</si>
  <si>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</si>
  <si>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</si>
  <si>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</si>
  <si>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</si>
  <si>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</si>
  <si>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</si>
  <si>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</si>
  <si>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</si>
  <si>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</si>
  <si>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</si>
  <si>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</si>
  <si>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</si>
  <si>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</si>
  <si>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</si>
  <si>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</si>
  <si>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</si>
  <si>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</si>
  <si>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</si>
  <si>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</si>
  <si>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</si>
  <si>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</si>
  <si>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</si>
  <si>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</si>
  <si>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</si>
  <si>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</si>
  <si>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</si>
  <si>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</si>
  <si>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</si>
  <si>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</si>
  <si>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</si>
  <si>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</si>
  <si>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</si>
  <si>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</si>
  <si>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</si>
  <si>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</si>
  <si>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</si>
  <si>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</si>
  <si>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</si>
  <si>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</si>
  <si>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</si>
  <si>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</si>
  <si>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</si>
  <si>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</si>
  <si>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</si>
  <si>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</si>
  <si>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</si>
  <si>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</si>
  <si>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</si>
  <si>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</si>
  <si>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</si>
  <si>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</si>
  <si>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</si>
  <si>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</si>
  <si>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</si>
  <si>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</si>
  <si>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</si>
  <si>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</si>
  <si>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</si>
  <si>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</si>
  <si>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</si>
  <si>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</si>
  <si>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</si>
  <si>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</si>
  <si>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</si>
  <si>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</si>
  <si>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</si>
  <si>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</si>
  <si>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</si>
  <si>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</si>
  <si>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</si>
  <si>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</si>
  <si>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</si>
  <si>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</si>
  <si>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</si>
  <si>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</si>
  <si>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</si>
  <si>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</si>
  <si>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</si>
  <si>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</si>
  <si>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</si>
  <si>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</si>
  <si>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</si>
  <si>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</si>
  <si>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</si>
  <si>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</si>
  <si>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</si>
  <si>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</si>
  <si>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</si>
  <si>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</si>
  <si>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</si>
  <si>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</si>
  <si>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</si>
  <si>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</si>
  <si>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</si>
  <si>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</si>
  <si>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</si>
  <si>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</si>
  <si>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</si>
  <si>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</si>
  <si>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</si>
  <si>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</si>
  <si>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</si>
  <si>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</si>
  <si>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</si>
  <si>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</si>
  <si>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</si>
  <si>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</si>
  <si>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</si>
  <si>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</si>
  <si>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</si>
  <si>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</si>
  <si>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</si>
  <si>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</si>
  <si>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</si>
  <si>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</si>
  <si>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</si>
  <si>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</si>
  <si>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</si>
  <si>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</si>
  <si>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</si>
  <si>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</si>
  <si>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</si>
  <si>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</si>
  <si>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</si>
  <si>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</si>
  <si>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</si>
  <si>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</si>
  <si>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</si>
  <si>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</si>
  <si>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</si>
  <si>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</si>
  <si>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</si>
  <si>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</si>
  <si>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</si>
  <si>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</si>
  <si>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</si>
  <si>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</si>
  <si>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</si>
  <si>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</si>
  <si>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</si>
  <si>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</si>
  <si>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</si>
  <si>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</si>
  <si>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</si>
  <si>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</si>
  <si>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</si>
  <si>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</si>
  <si>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</si>
  <si>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</si>
  <si>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</si>
  <si>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</si>
  <si>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</si>
  <si>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</si>
  <si>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</si>
  <si>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</si>
  <si>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</si>
  <si>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</si>
  <si>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</si>
  <si>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</si>
  <si>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</si>
  <si>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</si>
  <si>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</si>
  <si>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</si>
  <si>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</si>
  <si>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</si>
  <si>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</si>
  <si>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</si>
  <si>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</si>
  <si>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</si>
  <si>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</si>
  <si>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</si>
  <si>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</si>
  <si>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</si>
  <si>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</si>
  <si>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</si>
  <si>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</si>
  <si>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</si>
  <si>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</si>
  <si>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</si>
  <si>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</si>
  <si>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</si>
  <si>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</si>
  <si>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</si>
  <si>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</si>
  <si>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</si>
  <si>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</si>
  <si>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</si>
  <si>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</si>
  <si>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</si>
  <si>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</si>
  <si>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</si>
  <si>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</si>
  <si>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</si>
  <si>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</si>
  <si>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</si>
  <si>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</si>
  <si>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</si>
  <si>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</si>
  <si>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</si>
  <si>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</si>
  <si>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</si>
  <si>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</si>
  <si>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</si>
  <si>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</si>
  <si>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</si>
  <si>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</si>
  <si>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</si>
  <si>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</si>
  <si>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</si>
  <si>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</si>
  <si>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</si>
  <si>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</si>
  <si>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</si>
  <si>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</si>
  <si>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</si>
  <si>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</si>
  <si>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</si>
  <si>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</si>
  <si>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</si>
  <si>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</si>
  <si>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</si>
  <si>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</si>
  <si>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</si>
  <si>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</si>
  <si>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</si>
  <si>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</si>
  <si>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</si>
  <si>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</si>
  <si>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</si>
  <si>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</si>
  <si>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</si>
  <si>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</si>
  <si>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</si>
  <si>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</si>
  <si>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</si>
  <si>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</si>
  <si>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</si>
  <si>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</si>
  <si>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</si>
  <si>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</si>
  <si>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</si>
  <si>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</si>
  <si>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</si>
  <si>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</si>
  <si>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</si>
  <si>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</si>
  <si>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</si>
  <si>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</si>
  <si>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</si>
  <si>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</si>
  <si>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</si>
  <si>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</si>
  <si>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</si>
  <si>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</si>
  <si>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</si>
  <si>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</si>
  <si>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</si>
  <si>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</si>
  <si>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</si>
  <si>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</si>
  <si>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</si>
  <si>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</si>
  <si>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</si>
  <si>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</si>
  <si>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</si>
  <si>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</si>
  <si>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</si>
  <si>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</si>
  <si>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</si>
  <si>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</si>
  <si>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</si>
  <si>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</si>
  <si>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</si>
  <si>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</si>
  <si>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</si>
  <si>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</si>
  <si>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</si>
  <si>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</si>
  <si>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</si>
  <si>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</si>
  <si>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</si>
  <si>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</si>
  <si>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</si>
  <si>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</si>
  <si>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</si>
  <si>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</si>
  <si>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</si>
  <si>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</si>
  <si>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</si>
  <si>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</si>
  <si>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</si>
  <si>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</si>
  <si>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</si>
  <si>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</si>
  <si>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</si>
  <si>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</si>
  <si>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</si>
  <si>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</si>
  <si>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</si>
  <si>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</si>
  <si>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</si>
  <si>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</si>
  <si>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</si>
  <si>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</si>
  <si>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</si>
  <si>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</si>
  <si>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</si>
  <si>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</si>
  <si>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</si>
  <si>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</si>
  <si>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</si>
  <si>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</si>
  <si>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</si>
  <si>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</si>
  <si>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</si>
  <si>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</si>
  <si>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</si>
  <si>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</si>
  <si>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</si>
  <si>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</si>
  <si>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</si>
  <si>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</si>
  <si>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</si>
  <si>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</si>
  <si>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</si>
  <si>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</si>
  <si>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</si>
  <si>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</si>
  <si>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</si>
  <si>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</si>
  <si>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</si>
  <si>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</si>
  <si>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</si>
  <si>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</si>
  <si>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</si>
  <si>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</si>
  <si>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</si>
  <si>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</si>
  <si>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</si>
  <si>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</si>
  <si>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</si>
  <si>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</si>
  <si>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</si>
  <si>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</si>
  <si>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</si>
  <si>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</si>
  <si>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</si>
  <si>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</si>
  <si>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</si>
  <si>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</si>
  <si>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</si>
  <si>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</si>
  <si>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</si>
  <si>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</si>
  <si>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</si>
  <si>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</si>
  <si>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</si>
  <si>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</si>
  <si>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</si>
  <si>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</si>
  <si>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</si>
  <si>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</si>
  <si>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</si>
  <si>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</si>
  <si>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</si>
  <si>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</si>
  <si>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</si>
  <si>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</si>
  <si>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</si>
  <si>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</si>
  <si>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</si>
  <si>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</si>
  <si>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</si>
  <si>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</si>
  <si>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</si>
  <si>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</si>
  <si>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</si>
  <si>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</si>
  <si>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</si>
  <si>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</si>
  <si>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</si>
  <si>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</si>
  <si>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</si>
  <si>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</si>
  <si>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</si>
  <si>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</si>
  <si>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</si>
  <si>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</si>
  <si>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</si>
  <si>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</si>
  <si>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</si>
  <si>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</si>
  <si>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</si>
  <si>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</si>
  <si>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</si>
  <si>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</si>
  <si>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</si>
  <si>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</si>
  <si>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</si>
  <si>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</si>
  <si>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</si>
  <si>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</si>
  <si>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</si>
  <si>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</si>
  <si>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</si>
  <si>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</si>
  <si>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</si>
  <si>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</si>
  <si>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</si>
  <si>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</si>
  <si>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</si>
  <si>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</si>
  <si>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</si>
  <si>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</si>
  <si>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</si>
  <si>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</si>
  <si>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</si>
  <si>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</si>
  <si>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</si>
  <si>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</si>
  <si>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</si>
  <si>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</si>
  <si>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</si>
  <si>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</si>
  <si>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</si>
  <si>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</si>
  <si>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</si>
  <si>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</si>
  <si>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</si>
  <si>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</si>
  <si>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</si>
  <si>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</si>
  <si>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</si>
  <si>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</si>
  <si>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</si>
  <si>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</si>
  <si>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</si>
  <si>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</si>
  <si>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</si>
  <si>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</si>
  <si>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</si>
  <si>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</si>
  <si>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</si>
  <si>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</si>
  <si>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</si>
  <si>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</si>
  <si>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</si>
  <si>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</si>
  <si>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</si>
  <si>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</si>
  <si>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</si>
  <si>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</si>
  <si>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</si>
  <si>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</si>
  <si>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</si>
  <si>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</si>
  <si>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</si>
  <si>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</si>
  <si>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</si>
  <si>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</si>
  <si>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</si>
  <si>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</si>
  <si>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</si>
  <si>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</si>
  <si>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</si>
  <si>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</si>
  <si>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</si>
  <si>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</si>
  <si>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</si>
  <si>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</si>
  <si>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</si>
  <si>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</si>
  <si>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</si>
  <si>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</si>
  <si>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</si>
  <si>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</si>
  <si>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</si>
  <si>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</si>
  <si>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</si>
  <si>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</si>
  <si>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</si>
  <si>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</si>
  <si>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</si>
  <si>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</si>
  <si>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</si>
  <si>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</si>
  <si>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</si>
  <si>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</si>
  <si>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</si>
  <si>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</si>
  <si>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</si>
  <si>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</si>
  <si>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</si>
  <si>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</si>
  <si>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</si>
  <si>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</si>
  <si>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</si>
  <si>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</si>
  <si>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</si>
  <si>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</si>
  <si>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</si>
  <si>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</si>
  <si>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</si>
  <si>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</si>
  <si>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</si>
  <si>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</si>
  <si>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</si>
  <si>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</si>
  <si>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</si>
  <si>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</si>
  <si>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</si>
  <si>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</si>
  <si>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</si>
  <si>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</si>
  <si>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</si>
  <si>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</si>
  <si>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</si>
  <si>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</si>
  <si>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</si>
  <si>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</si>
  <si>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</si>
  <si>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</si>
  <si>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</si>
  <si>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</si>
  <si>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</si>
  <si>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</si>
  <si>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</si>
  <si>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</si>
  <si>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</si>
  <si>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</si>
  <si>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</si>
  <si>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</si>
  <si>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</si>
  <si>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</si>
  <si>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</si>
  <si>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</si>
  <si>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</si>
  <si>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</si>
  <si>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</si>
  <si>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</si>
  <si>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</si>
  <si>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</si>
  <si>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</si>
  <si>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</si>
  <si>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</si>
  <si>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</si>
  <si>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</si>
  <si>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</si>
  <si>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</si>
  <si>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</si>
  <si>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</si>
  <si>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</si>
  <si>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</si>
  <si>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</si>
  <si>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</si>
  <si>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</si>
  <si>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</si>
  <si>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</si>
  <si>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</si>
  <si>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</si>
  <si>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</si>
  <si>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</si>
  <si>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</si>
  <si>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</si>
  <si>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</si>
  <si>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</si>
  <si>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</si>
  <si>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</si>
  <si>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</si>
  <si>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</si>
  <si>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</si>
  <si>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</si>
  <si>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</si>
  <si>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</si>
  <si>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</si>
  <si>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</si>
  <si>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</si>
  <si>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</si>
  <si>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</si>
  <si>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</si>
  <si>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</si>
  <si>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</si>
  <si>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</si>
  <si>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</si>
  <si>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</si>
  <si>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</si>
  <si>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</si>
  <si>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</si>
  <si>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</si>
  <si>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</si>
  <si>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</si>
  <si>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</si>
  <si>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</si>
  <si>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</si>
  <si>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</si>
  <si>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</si>
  <si>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</si>
  <si>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</si>
  <si>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</si>
  <si>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</si>
  <si>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</si>
  <si>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</si>
  <si>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</si>
  <si>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</si>
  <si>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</si>
  <si>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</si>
  <si>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</si>
  <si>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</si>
  <si>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</si>
  <si>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</si>
  <si>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</si>
  <si>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</si>
  <si>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</si>
  <si>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</si>
  <si>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</si>
  <si>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</si>
  <si>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</si>
  <si>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</si>
  <si>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</si>
  <si>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</si>
  <si>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</si>
  <si>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</si>
  <si>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</si>
  <si>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</si>
  <si>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</si>
  <si>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</si>
  <si>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</si>
  <si>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</si>
  <si>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</si>
  <si>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</si>
  <si>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</si>
  <si>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</si>
  <si>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</si>
  <si>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</si>
  <si>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</si>
  <si>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</si>
  <si>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</si>
  <si>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</si>
  <si>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</si>
  <si>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</si>
  <si>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</si>
  <si>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</si>
  <si>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</si>
  <si>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</si>
  <si>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</si>
  <si>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</si>
  <si>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</si>
  <si>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</si>
  <si>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</si>
  <si>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</si>
  <si>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</si>
  <si>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</si>
  <si>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</si>
  <si>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</si>
  <si>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</si>
  <si>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</si>
  <si>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</si>
  <si>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</si>
  <si>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</si>
  <si>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</si>
  <si>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</si>
  <si>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</si>
  <si>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</si>
  <si>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</si>
  <si>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</si>
  <si>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</si>
  <si>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</si>
  <si>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</si>
  <si>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</si>
  <si>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</si>
  <si>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</si>
  <si>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</si>
  <si>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</si>
  <si>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</si>
  <si>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</si>
  <si>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</si>
  <si>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</si>
  <si>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</si>
  <si>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</si>
  <si>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</si>
  <si>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</si>
  <si>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</si>
  <si>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</si>
  <si>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</si>
  <si>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</si>
  <si>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</si>
  <si>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</si>
  <si>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</si>
  <si>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</si>
  <si>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</si>
  <si>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</si>
  <si>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</si>
  <si>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</si>
  <si>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</si>
  <si>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</si>
  <si>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</si>
  <si>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</si>
  <si>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</si>
  <si>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</si>
  <si>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</si>
  <si>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</si>
  <si>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</si>
  <si>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</si>
  <si>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</si>
  <si>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</si>
  <si>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</si>
  <si>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</si>
  <si>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</si>
  <si>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</si>
  <si>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</si>
  <si>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</si>
  <si>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</si>
  <si>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</si>
  <si>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</si>
  <si>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</si>
  <si>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</si>
  <si>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</si>
  <si>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</si>
  <si>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</si>
  <si>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</si>
  <si>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</si>
  <si>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</si>
  <si>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</si>
  <si>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</si>
  <si>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</si>
  <si>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</si>
  <si>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</si>
  <si>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</si>
  <si>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</si>
  <si>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</si>
  <si>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</si>
  <si>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</si>
  <si>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</si>
  <si>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</si>
  <si>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</si>
  <si>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</si>
  <si>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</si>
  <si>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</si>
  <si>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</si>
  <si>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</si>
  <si>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</si>
  <si>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</si>
  <si>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</si>
  <si>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</si>
  <si>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</si>
  <si>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</si>
  <si>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</si>
  <si>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</si>
  <si>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</si>
  <si>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</si>
  <si>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</si>
  <si>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</si>
  <si>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</si>
  <si>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</si>
  <si>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</si>
  <si>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</si>
  <si>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</si>
  <si>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</si>
  <si>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</si>
  <si>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</si>
  <si>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</si>
  <si>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</si>
  <si>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</si>
  <si>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</si>
  <si>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</si>
  <si>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</si>
  <si>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</si>
  <si>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</si>
  <si>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</si>
  <si>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</si>
  <si>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</si>
  <si>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</si>
  <si>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</si>
  <si>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</si>
  <si>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</si>
  <si>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</si>
  <si>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</si>
  <si>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</si>
  <si>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</si>
  <si>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</si>
  <si>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</si>
  <si>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</si>
  <si>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</si>
  <si>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</si>
  <si>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</si>
  <si>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</si>
  <si>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</si>
  <si>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</si>
  <si>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</si>
  <si>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</si>
  <si>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</si>
  <si>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</si>
  <si>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</si>
  <si>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</si>
  <si>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</si>
  <si>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</si>
  <si>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</si>
  <si>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</si>
  <si>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</si>
  <si>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</si>
  <si>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</si>
  <si>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</si>
  <si>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</si>
  <si>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</si>
  <si>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</si>
  <si>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</si>
  <si>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</si>
  <si>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</si>
  <si>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</si>
  <si>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</si>
  <si>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</si>
  <si>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</si>
  <si>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</si>
  <si>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</si>
  <si>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</si>
  <si>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</si>
  <si>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</si>
  <si>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</si>
  <si>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</si>
  <si>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</si>
  <si>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</si>
  <si>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</si>
  <si>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</si>
  <si>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</si>
  <si>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</si>
  <si>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</si>
  <si>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</si>
  <si>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</si>
  <si>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</si>
  <si>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</si>
  <si>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</si>
  <si>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</si>
  <si>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</si>
  <si>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</si>
  <si>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</si>
  <si>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</si>
  <si>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</si>
  <si>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</si>
  <si>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</si>
  <si>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</si>
  <si>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</si>
  <si>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</si>
  <si>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</si>
  <si>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</si>
  <si>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</si>
  <si>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</si>
  <si>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</si>
  <si>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</si>
  <si>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</si>
  <si>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</si>
  <si>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</si>
  <si>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</si>
  <si>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</si>
  <si>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</si>
  <si>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</si>
  <si>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</si>
  <si>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</si>
  <si>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</si>
  <si>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</si>
  <si>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</si>
  <si>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</si>
  <si>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</si>
  <si>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</si>
  <si>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</si>
  <si>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</si>
  <si>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</si>
  <si>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</si>
  <si>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</si>
  <si>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</si>
  <si>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</si>
  <si>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</si>
  <si>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</si>
  <si>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</si>
  <si>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</si>
  <si>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</si>
  <si>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</si>
  <si>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</si>
  <si>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</si>
  <si>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</si>
  <si>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</si>
  <si>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</si>
  <si>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</si>
  <si>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</si>
  <si>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</si>
  <si>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</si>
  <si>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</si>
  <si>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</si>
  <si>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</si>
  <si>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</si>
  <si>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</si>
  <si>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</si>
  <si>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</si>
  <si>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</si>
  <si>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</si>
  <si>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</si>
  <si>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</si>
  <si>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</si>
  <si>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</si>
  <si>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</si>
  <si>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</si>
  <si>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</si>
  <si>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</si>
  <si>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</si>
  <si>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</si>
  <si>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</si>
  <si>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</si>
  <si>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</si>
  <si>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</si>
  <si>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</si>
  <si>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</si>
  <si>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</si>
  <si>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</si>
  <si>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</si>
  <si>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</si>
  <si>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</si>
  <si>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</si>
  <si>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</si>
  <si>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</si>
  <si>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</si>
  <si>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</si>
  <si>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</si>
  <si>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</si>
  <si>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</si>
  <si>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</si>
  <si>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</si>
  <si>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</si>
  <si>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</si>
  <si>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</si>
  <si>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</si>
  <si>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</si>
  <si>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</si>
  <si>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</si>
  <si>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</si>
  <si>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</si>
  <si>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</si>
  <si>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</si>
  <si>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</si>
  <si>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</si>
  <si>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</si>
  <si>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</si>
  <si>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</si>
  <si>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</si>
  <si>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</si>
  <si>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</si>
  <si>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</si>
  <si>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</si>
  <si>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</si>
  <si>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</si>
  <si>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</si>
  <si>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</si>
  <si>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</si>
  <si>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</si>
  <si>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</si>
  <si>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</si>
  <si>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</si>
  <si>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</si>
  <si>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</si>
  <si>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</si>
  <si>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</si>
  <si>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</si>
  <si>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</si>
  <si>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</si>
  <si>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</si>
  <si>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</si>
  <si>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</si>
  <si>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</si>
  <si>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</si>
  <si>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</si>
  <si>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</si>
  <si>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</si>
  <si>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</si>
  <si>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</si>
  <si>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</si>
  <si>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</si>
  <si>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</si>
  <si>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</si>
  <si>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</si>
  <si>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</si>
  <si>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</si>
  <si>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</si>
  <si>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</si>
  <si>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</si>
  <si>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</si>
  <si>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</si>
  <si>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</si>
  <si>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</si>
  <si>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</si>
  <si>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</si>
  <si>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</si>
  <si>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</si>
  <si>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</si>
  <si>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</si>
  <si>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</si>
  <si>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</si>
  <si>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</si>
  <si>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</si>
  <si>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</si>
  <si>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</si>
  <si>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</si>
  <si>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</si>
  <si>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</si>
  <si>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</si>
  <si>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</si>
  <si>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</si>
  <si>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</si>
  <si>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</si>
  <si>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</si>
  <si>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</si>
  <si>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</si>
  <si>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</si>
  <si>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</si>
  <si>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</si>
  <si>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</si>
  <si>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</si>
  <si>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</si>
  <si>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</si>
  <si>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</si>
  <si>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</si>
  <si>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</si>
  <si>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</si>
  <si>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</si>
  <si>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</si>
  <si>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</si>
  <si>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</si>
  <si>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</si>
  <si>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</si>
  <si>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</si>
  <si>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</si>
  <si>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</si>
  <si>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</si>
  <si>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</si>
  <si>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</si>
  <si>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</si>
  <si>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</si>
  <si>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</si>
  <si>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</si>
  <si>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</si>
  <si>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</si>
  <si>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</si>
  <si>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</si>
  <si>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</si>
  <si>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</si>
  <si>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</si>
  <si>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</si>
  <si>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</si>
  <si>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</si>
  <si>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</si>
  <si>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</si>
  <si>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</si>
  <si>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</si>
  <si>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</si>
  <si>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</si>
  <si>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</si>
  <si>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</si>
  <si>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</si>
  <si>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</si>
  <si>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</si>
  <si>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</si>
  <si>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</si>
  <si>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</si>
  <si>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</si>
  <si>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</si>
  <si>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</si>
  <si>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</si>
  <si>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</si>
  <si>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</si>
  <si>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</si>
  <si>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</si>
  <si>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</si>
  <si>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</si>
  <si>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</si>
  <si>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</si>
  <si>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</si>
  <si>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</si>
  <si>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</si>
  <si>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</si>
  <si>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</si>
  <si>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</si>
  <si>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</si>
  <si>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</si>
  <si>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</si>
  <si>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</si>
  <si>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</si>
  <si>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</si>
  <si>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</si>
  <si>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</si>
  <si>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</si>
  <si>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</si>
  <si>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</si>
  <si>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</si>
  <si>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</si>
  <si>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</si>
  <si>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</si>
  <si>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</si>
  <si>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</si>
  <si>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</si>
  <si>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</si>
  <si>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</si>
  <si>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</si>
  <si>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</si>
  <si>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</si>
  <si>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</si>
  <si>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</si>
  <si>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</si>
  <si>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</si>
  <si>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</si>
  <si>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</si>
  <si>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</si>
  <si>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</si>
  <si>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</si>
  <si>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</si>
  <si>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</si>
  <si>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</si>
  <si>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</si>
  <si>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</si>
  <si>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</si>
  <si>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</si>
  <si>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</si>
  <si>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</si>
  <si>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</si>
  <si>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</si>
  <si>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</si>
  <si>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</si>
  <si>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</si>
  <si>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</si>
  <si>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</si>
  <si>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</si>
  <si>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</si>
  <si>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</si>
  <si>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</si>
  <si>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</si>
  <si>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</si>
  <si>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</si>
  <si>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</si>
  <si>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</si>
  <si>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</si>
  <si>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</si>
  <si>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</si>
  <si>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</si>
  <si>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</si>
  <si>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</si>
  <si>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</si>
  <si>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</si>
  <si>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</si>
  <si>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</si>
  <si>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</si>
  <si>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</si>
  <si>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</si>
  <si>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</si>
  <si>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</si>
  <si>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</si>
  <si>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</si>
  <si>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</si>
  <si>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</si>
  <si>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</si>
  <si>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</si>
  <si>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</si>
  <si>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</si>
  <si>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</si>
  <si>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</si>
  <si>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</si>
  <si>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</si>
  <si>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</si>
  <si>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</si>
  <si>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</si>
  <si>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</si>
  <si>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</si>
  <si>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</si>
  <si>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</si>
  <si>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</si>
  <si>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</si>
  <si>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</si>
  <si>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</si>
  <si>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</si>
  <si>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</si>
  <si>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</si>
  <si>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</si>
  <si>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</si>
  <si>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</si>
  <si>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</si>
  <si>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</si>
  <si>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</si>
  <si>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</si>
  <si>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</si>
  <si>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</si>
  <si>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</si>
  <si>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</si>
  <si>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</si>
  <si>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</si>
  <si>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</si>
  <si>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</si>
  <si>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</si>
  <si>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</si>
  <si>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</si>
  <si>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</si>
  <si>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</si>
  <si>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</si>
  <si>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</si>
  <si>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</si>
  <si>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</si>
  <si>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</si>
  <si>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</si>
  <si>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</si>
  <si>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</si>
  <si>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</si>
  <si>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</si>
  <si>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</si>
  <si>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</si>
  <si>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</si>
  <si>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</si>
  <si>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</si>
  <si>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</si>
  <si>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</si>
  <si>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</si>
  <si>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</si>
  <si>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</si>
  <si>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</si>
  <si>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</si>
  <si>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</si>
  <si>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</si>
  <si>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</si>
  <si>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</si>
  <si>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</si>
  <si>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</si>
  <si>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</si>
  <si>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</si>
  <si>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</si>
  <si>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</si>
  <si>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</si>
  <si>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</si>
  <si>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</si>
  <si>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</si>
  <si>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</si>
  <si>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</si>
  <si>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</si>
  <si>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</si>
  <si>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</si>
  <si>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</si>
  <si>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</si>
  <si>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</si>
  <si>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</si>
  <si>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</si>
  <si>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</si>
  <si>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</si>
  <si>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</si>
  <si>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</si>
  <si>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</si>
  <si>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</si>
  <si>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</si>
  <si>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</si>
  <si>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</si>
  <si>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</si>
  <si>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</si>
  <si>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</si>
  <si>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</si>
  <si>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</si>
  <si>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</si>
  <si>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</si>
  <si>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</si>
  <si>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</si>
  <si>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</si>
  <si>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</si>
  <si>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</si>
  <si>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</si>
  <si>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</si>
  <si>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</si>
  <si>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</si>
  <si>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</si>
  <si>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</si>
  <si>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</si>
  <si>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</si>
  <si>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</si>
  <si>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</si>
  <si>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</si>
  <si>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</si>
  <si>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</si>
  <si>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</si>
  <si>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</si>
  <si>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</si>
  <si>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</si>
  <si>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</si>
  <si>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</si>
  <si>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</si>
  <si>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</si>
  <si>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</si>
  <si>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</si>
  <si>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</si>
  <si>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</si>
  <si>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</si>
  <si>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</si>
  <si>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</si>
  <si>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</si>
  <si>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</si>
  <si>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</si>
  <si>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</si>
  <si>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</si>
  <si>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</si>
  <si>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</si>
  <si>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</si>
  <si>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</si>
  <si>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</si>
  <si>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</si>
  <si>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</si>
  <si>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</si>
  <si>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</si>
  <si>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</si>
  <si>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</si>
  <si>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</si>
  <si>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</si>
  <si>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</si>
  <si>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</si>
  <si>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</si>
  <si>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</si>
  <si>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</si>
  <si>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</si>
  <si>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</si>
  <si>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</si>
  <si>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</si>
  <si>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</si>
  <si>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</si>
  <si>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</si>
  <si>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</si>
  <si>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</si>
  <si>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</si>
  <si>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</si>
  <si>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</si>
  <si>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</si>
  <si>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</si>
  <si>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</si>
  <si>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</si>
  <si>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</si>
  <si>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</si>
  <si>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</si>
  <si>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</si>
  <si>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</si>
  <si>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</si>
  <si>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</si>
  <si>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</si>
  <si>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</si>
  <si>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</si>
  <si>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</si>
  <si>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</si>
  <si>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</si>
  <si>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</si>
  <si>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</si>
  <si>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</si>
  <si>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</si>
  <si>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</si>
  <si>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</si>
  <si>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</si>
  <si>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</si>
  <si>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</si>
  <si>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</si>
  <si>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</si>
  <si>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</si>
  <si>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</si>
  <si>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</si>
  <si>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</si>
  <si>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</si>
  <si>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</si>
  <si>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</si>
  <si>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</si>
  <si>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</si>
  <si>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</si>
  <si>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</si>
  <si>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</si>
  <si>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</si>
  <si>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</si>
  <si>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</si>
  <si>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</si>
  <si>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</si>
  <si>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</si>
  <si>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</si>
  <si>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</si>
  <si>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</si>
  <si>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</si>
  <si>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</si>
  <si>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</si>
  <si>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</si>
  <si>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</si>
  <si>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</si>
  <si>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</si>
  <si>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</si>
  <si>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</si>
  <si>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</si>
  <si>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</si>
  <si>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</si>
  <si>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</si>
  <si>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</si>
  <si>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</si>
  <si>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</si>
  <si>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</si>
  <si>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</si>
  <si>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</si>
  <si>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</si>
  <si>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</si>
  <si>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</si>
  <si>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</si>
  <si>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</si>
  <si>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</si>
  <si>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</si>
  <si>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</si>
  <si>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</si>
  <si>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</si>
  <si>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</si>
  <si>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</si>
  <si>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</si>
  <si>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</si>
  <si>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</si>
  <si>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</si>
  <si>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</si>
  <si>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</si>
  <si>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</si>
  <si>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</si>
  <si>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</si>
  <si>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</si>
  <si>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</si>
  <si>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</si>
  <si>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</si>
  <si>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</si>
  <si>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</si>
  <si>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</si>
  <si>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</si>
  <si>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</si>
  <si>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</si>
  <si>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</si>
  <si>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</si>
  <si>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</si>
  <si>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</si>
  <si>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</si>
  <si>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</si>
  <si>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</si>
  <si>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</si>
  <si>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</si>
  <si>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</si>
  <si>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</si>
  <si>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</si>
  <si>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</si>
  <si>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</si>
  <si>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</si>
  <si>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</si>
  <si>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</si>
  <si>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</si>
  <si>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</si>
  <si>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</si>
  <si>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</si>
  <si>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</si>
  <si>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</si>
  <si>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</si>
  <si>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</si>
  <si>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</si>
  <si>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</si>
  <si>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</si>
  <si>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</si>
  <si>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</si>
  <si>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</si>
  <si>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</si>
  <si>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</si>
  <si>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</si>
  <si>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</si>
  <si>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</si>
  <si>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</si>
  <si>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</si>
  <si>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</si>
  <si>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</si>
  <si>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</si>
  <si>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</si>
  <si>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</si>
  <si>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</si>
  <si>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</si>
  <si>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</si>
  <si>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</si>
  <si>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</si>
  <si>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</si>
  <si>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</si>
  <si>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</si>
  <si>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</si>
  <si>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</si>
  <si>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</si>
  <si>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</si>
  <si>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</si>
  <si>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</si>
  <si>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</si>
  <si>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</si>
  <si>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</si>
  <si>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</si>
  <si>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</si>
  <si>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</si>
  <si>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</si>
  <si>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</si>
  <si>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</si>
  <si>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</si>
  <si>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</si>
  <si>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</si>
  <si>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</si>
  <si>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</si>
  <si>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</si>
  <si>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</si>
  <si>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</si>
  <si>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</si>
  <si>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</si>
  <si>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</si>
  <si>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</si>
  <si>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</si>
  <si>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</si>
  <si>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</si>
  <si>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</si>
  <si>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</si>
  <si>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</si>
  <si>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</si>
  <si>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</si>
  <si>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</si>
  <si>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</si>
  <si>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</si>
  <si>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</si>
  <si>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</si>
  <si>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</si>
  <si>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</si>
  <si>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</si>
  <si>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</si>
  <si>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</si>
  <si>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</si>
  <si>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</si>
  <si>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</si>
  <si>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</si>
  <si>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</si>
  <si>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</si>
  <si>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</si>
  <si>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</si>
  <si>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</si>
  <si>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</si>
  <si>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</si>
  <si>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</si>
  <si>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</si>
  <si>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</si>
  <si>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</si>
  <si>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</si>
  <si>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</si>
  <si>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</si>
  <si>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</si>
  <si>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</si>
  <si>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</si>
  <si>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</si>
  <si>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</si>
  <si>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</si>
  <si>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</si>
  <si>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</si>
  <si>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</si>
  <si>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</si>
  <si>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</si>
  <si>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</si>
  <si>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</si>
  <si>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</si>
  <si>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</si>
  <si>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</si>
  <si>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</si>
  <si>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</si>
  <si>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</si>
  <si>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</si>
  <si>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</si>
  <si>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</si>
  <si>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</si>
  <si>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</si>
  <si>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</si>
  <si>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</si>
  <si>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</si>
  <si>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</si>
  <si>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</si>
  <si>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</si>
  <si>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</si>
  <si>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</si>
  <si>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</si>
  <si>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</si>
  <si>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</si>
  <si>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</si>
  <si>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</si>
  <si>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</si>
  <si>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</si>
  <si>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</si>
  <si>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</si>
  <si>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</si>
  <si>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</si>
  <si>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</si>
  <si>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</si>
  <si>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</si>
  <si>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</si>
  <si>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</si>
  <si>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</si>
  <si>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</si>
  <si>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</si>
  <si>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</si>
  <si>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</si>
  <si>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</si>
  <si>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</si>
  <si>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</si>
  <si>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</si>
  <si>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</si>
  <si>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</si>
  <si>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</si>
  <si>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</si>
  <si>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</si>
  <si>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</si>
  <si>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</si>
  <si>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</si>
  <si>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</si>
  <si>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</si>
  <si>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</si>
  <si>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</si>
  <si>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</si>
  <si>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</si>
  <si>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</si>
  <si>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</si>
  <si>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</si>
  <si>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</si>
  <si>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</si>
  <si>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</si>
  <si>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</si>
  <si>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</si>
  <si>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</si>
  <si>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</si>
  <si>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</si>
  <si>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</si>
  <si>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</si>
  <si>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</si>
  <si>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</si>
  <si>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</si>
  <si>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</si>
  <si>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</si>
  <si>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</si>
  <si>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</si>
  <si>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</si>
  <si>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</si>
  <si>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</si>
  <si>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</si>
  <si>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</si>
  <si>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</si>
  <si>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</si>
  <si>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</si>
  <si>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</si>
  <si>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</si>
  <si>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</si>
  <si>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</si>
  <si>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</si>
  <si>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</si>
  <si>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</si>
  <si>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</si>
  <si>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</si>
  <si>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</si>
  <si>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</si>
  <si>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</si>
  <si>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</si>
  <si>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</si>
  <si>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</si>
  <si>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</si>
  <si>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</si>
  <si>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</si>
  <si>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</si>
  <si>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</si>
  <si>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</si>
  <si>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</si>
  <si>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</si>
  <si>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</si>
  <si>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</si>
  <si>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</si>
  <si>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</si>
  <si>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</si>
  <si>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</si>
  <si>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</si>
  <si>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</si>
  <si>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</si>
  <si>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</si>
  <si>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</si>
  <si>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</si>
  <si>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</si>
  <si>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</si>
  <si>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</si>
  <si>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</si>
  <si>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</si>
  <si>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</si>
  <si>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</si>
  <si>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</si>
  <si>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</si>
  <si>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</si>
  <si>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</si>
  <si>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</si>
  <si>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</si>
  <si>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</si>
  <si>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</si>
  <si>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</si>
  <si>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</si>
  <si>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</si>
  <si>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</si>
  <si>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</si>
  <si>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</si>
  <si>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</si>
  <si>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</si>
  <si>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</si>
  <si>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</si>
  <si>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</si>
  <si>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</si>
  <si>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</si>
  <si>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</si>
  <si>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</si>
  <si>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</si>
  <si>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</si>
  <si>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</si>
  <si>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</si>
  <si>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</si>
  <si>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</si>
  <si>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</si>
  <si>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</si>
  <si>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</si>
  <si>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</si>
  <si>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</si>
  <si>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</si>
  <si>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</si>
  <si>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</si>
  <si>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</si>
  <si>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</si>
  <si>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</si>
  <si>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</si>
  <si>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</si>
  <si>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</si>
  <si>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</si>
  <si>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</si>
  <si>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</si>
  <si>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</si>
  <si>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</si>
  <si>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</si>
  <si>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</si>
  <si>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</si>
  <si>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</si>
  <si>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</si>
  <si>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</si>
  <si>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</si>
  <si>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</si>
  <si>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</si>
  <si>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</si>
  <si>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</si>
  <si>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</si>
  <si>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</si>
  <si>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</si>
  <si>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</si>
  <si>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</si>
  <si>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</si>
  <si>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</si>
  <si>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</si>
  <si>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</si>
  <si>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</si>
  <si>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</si>
  <si>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</si>
  <si>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</si>
  <si>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</si>
  <si>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</si>
  <si>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</si>
  <si>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</si>
  <si>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</si>
  <si>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</si>
  <si>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</si>
  <si>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</si>
  <si>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</si>
  <si>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</si>
  <si>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</si>
  <si>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</si>
  <si>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</si>
  <si>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</si>
  <si>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</si>
  <si>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</si>
  <si>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</si>
  <si>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</si>
  <si>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</si>
  <si>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</si>
  <si>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</si>
  <si>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</si>
  <si>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</si>
  <si>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</si>
  <si>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</si>
  <si>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</si>
  <si>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</si>
  <si>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</si>
  <si>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</si>
  <si>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</si>
  <si>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</si>
  <si>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</si>
  <si>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</si>
  <si>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</si>
  <si>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</si>
  <si>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</si>
  <si>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</si>
  <si>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</si>
  <si>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</si>
  <si>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</si>
  <si>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</si>
  <si>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</si>
  <si>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</si>
  <si>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</si>
  <si>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</si>
  <si>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</si>
  <si>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</si>
  <si>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</si>
  <si>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</si>
  <si>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</si>
  <si>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</si>
  <si>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</si>
  <si>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</si>
  <si>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</si>
  <si>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</si>
  <si>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</si>
  <si>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</si>
  <si>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</si>
  <si>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</si>
  <si>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</si>
  <si>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</si>
  <si>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</si>
  <si>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</si>
  <si>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</si>
  <si>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</si>
  <si>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</si>
  <si>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</si>
  <si>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</si>
  <si>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</si>
  <si>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</si>
  <si>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</si>
  <si>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</si>
  <si>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</si>
  <si>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</si>
  <si>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</si>
  <si>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</si>
  <si>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</si>
  <si>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</si>
  <si>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</si>
  <si>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</si>
  <si>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</si>
  <si>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</si>
  <si>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</si>
  <si>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</si>
  <si>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</si>
  <si>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</si>
  <si>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</si>
  <si>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</si>
  <si>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</si>
  <si>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</si>
  <si>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</si>
  <si>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</si>
  <si>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</si>
  <si>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</si>
  <si>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</si>
  <si>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</si>
  <si>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</si>
  <si>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</si>
  <si>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</si>
  <si>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</si>
  <si>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</si>
  <si>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</si>
  <si>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</si>
  <si>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</si>
  <si>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</si>
  <si>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</si>
  <si>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</si>
  <si>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</si>
  <si>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</si>
  <si>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</si>
  <si>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</si>
  <si>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</si>
  <si>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</si>
  <si>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</si>
  <si>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</si>
  <si>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</si>
  <si>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</si>
  <si>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</si>
  <si>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</si>
  <si>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</si>
  <si>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</si>
  <si>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</si>
  <si>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</si>
  <si>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</si>
  <si>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</si>
  <si>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</si>
  <si>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</si>
  <si>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</si>
  <si>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</si>
  <si>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</si>
  <si>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</si>
  <si>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</si>
  <si>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</si>
  <si>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</si>
  <si>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</si>
  <si>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</si>
  <si>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</si>
  <si>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</si>
  <si>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</si>
  <si>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</si>
  <si>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</si>
  <si>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</si>
  <si>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</si>
  <si>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</si>
  <si>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</si>
  <si>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</si>
  <si>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</si>
  <si>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</si>
  <si>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</si>
  <si>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</si>
  <si>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</si>
  <si>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</si>
  <si>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</si>
  <si>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</si>
  <si>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</si>
  <si>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</si>
  <si>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</si>
  <si>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</si>
  <si>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</si>
  <si>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</si>
  <si>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</si>
  <si>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</si>
  <si>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</si>
  <si>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</si>
  <si>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</si>
  <si>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</si>
  <si>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</si>
  <si>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</si>
  <si>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</si>
  <si>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</si>
  <si>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</si>
  <si>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</si>
  <si>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</si>
  <si>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</si>
  <si>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</si>
  <si>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</si>
  <si>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</si>
  <si>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</si>
  <si>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</si>
  <si>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</si>
  <si>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</si>
  <si>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</si>
  <si>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</si>
  <si>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</si>
  <si>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</si>
  <si>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</si>
  <si>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</si>
  <si>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</si>
  <si>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</si>
  <si>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</si>
  <si>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</si>
  <si>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</si>
  <si>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</si>
  <si>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</si>
  <si>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</si>
  <si>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</si>
  <si>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</si>
  <si>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</si>
  <si>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</si>
  <si>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</si>
  <si>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</si>
  <si>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</si>
  <si>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</si>
  <si>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</si>
  <si>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</si>
  <si>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</si>
  <si>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</si>
  <si>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</si>
  <si>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</si>
  <si>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</si>
  <si>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</si>
  <si>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</si>
  <si>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</si>
  <si>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</si>
  <si>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</si>
  <si>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</si>
  <si>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</si>
  <si>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</si>
  <si>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</si>
  <si>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</si>
  <si>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</si>
  <si>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</si>
  <si>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</si>
  <si>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</si>
  <si>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</si>
  <si>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</si>
  <si>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</si>
  <si>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</si>
  <si>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</si>
  <si>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</si>
  <si>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</si>
  <si>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</si>
  <si>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</si>
  <si>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</si>
  <si>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</si>
  <si>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</si>
  <si>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</si>
  <si>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</si>
  <si>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</si>
  <si>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</si>
  <si>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</si>
  <si>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</si>
  <si>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</si>
  <si>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</si>
  <si>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</si>
  <si>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</si>
  <si>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</si>
  <si>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</si>
  <si>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</si>
  <si>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</si>
  <si>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</si>
  <si>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</si>
  <si>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</si>
  <si>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</si>
  <si>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</si>
  <si>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</si>
  <si>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</si>
  <si>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</si>
  <si>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</si>
  <si>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</si>
  <si>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</si>
  <si>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</si>
  <si>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</si>
  <si>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</si>
  <si>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</si>
  <si>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</si>
  <si>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</si>
  <si>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</si>
  <si>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</si>
  <si>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</si>
  <si>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</si>
  <si>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</si>
  <si>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</si>
  <si>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</si>
  <si>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</si>
  <si>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</si>
  <si>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</si>
  <si>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</si>
  <si>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</si>
  <si>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</si>
  <si>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</si>
  <si>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</si>
  <si>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</si>
  <si>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</si>
  <si>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</si>
  <si>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</si>
  <si>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</si>
  <si>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</si>
  <si>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</si>
  <si>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</si>
  <si>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</si>
  <si>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</si>
  <si>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</si>
  <si>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</si>
  <si>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</si>
  <si>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</si>
  <si>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</si>
  <si>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</si>
  <si>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</si>
  <si>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</si>
  <si>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</si>
  <si>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</si>
  <si>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</si>
  <si>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</si>
  <si>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</si>
  <si>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</si>
  <si>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</si>
  <si>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</si>
  <si>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</si>
  <si>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</si>
  <si>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</si>
  <si>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</si>
  <si>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</si>
  <si>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</si>
  <si>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</si>
  <si>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</si>
  <si>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</si>
  <si>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</si>
  <si>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</si>
  <si>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</si>
  <si>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</si>
  <si>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</si>
  <si>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</si>
  <si>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</si>
  <si>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</si>
  <si>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</si>
  <si>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</si>
  <si>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</si>
  <si>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</si>
  <si>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</si>
  <si>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</si>
  <si>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</si>
  <si>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</si>
  <si>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</si>
  <si>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</si>
  <si>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</si>
  <si>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</si>
  <si>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</si>
  <si>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</si>
  <si>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</si>
  <si>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</si>
  <si>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</si>
  <si>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</si>
  <si>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</si>
  <si>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</si>
  <si>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</si>
  <si>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</si>
  <si>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</si>
  <si>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</si>
  <si>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</si>
  <si>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</si>
  <si>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</si>
  <si>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</si>
  <si>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</si>
  <si>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</si>
  <si>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</si>
  <si>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</si>
  <si>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</si>
  <si>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</si>
  <si>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</si>
  <si>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</si>
  <si>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</si>
  <si>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</si>
  <si>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</si>
  <si>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</si>
  <si>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</si>
  <si>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</si>
  <si>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</si>
  <si>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</si>
  <si>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</si>
  <si>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</si>
  <si>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</si>
  <si>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</si>
  <si>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</si>
  <si>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</si>
  <si>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</si>
  <si>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</si>
  <si>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</si>
  <si>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</si>
  <si>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</si>
  <si>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</si>
  <si>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</si>
  <si>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</si>
  <si>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</si>
  <si>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</si>
  <si>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</si>
  <si>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</si>
  <si>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</si>
  <si>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</si>
  <si>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</si>
  <si>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</si>
  <si>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</si>
  <si>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</si>
  <si>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</si>
  <si>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</si>
  <si>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</si>
  <si>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</si>
  <si>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</si>
  <si>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</si>
  <si>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</si>
  <si>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</si>
  <si>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</si>
  <si>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</si>
  <si>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</si>
  <si>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</si>
  <si>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</si>
  <si>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</si>
  <si>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</si>
  <si>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</si>
  <si>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</si>
  <si>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</si>
  <si>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</si>
  <si>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</si>
  <si>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</si>
  <si>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</si>
  <si>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</si>
  <si>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</si>
  <si>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</si>
  <si>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</si>
  <si>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</si>
  <si>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</si>
  <si>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</si>
  <si>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</si>
  <si>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</si>
  <si>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</si>
  <si>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</si>
  <si>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</si>
  <si>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</si>
  <si>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</si>
  <si>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</si>
  <si>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</si>
  <si>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</si>
  <si>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</si>
  <si>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</si>
  <si>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</si>
  <si>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</si>
  <si>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</si>
  <si>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</si>
  <si>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</si>
  <si>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</si>
  <si>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</si>
  <si>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</si>
  <si>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</si>
  <si>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</si>
  <si>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</si>
  <si>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</si>
  <si>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</si>
  <si>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</si>
  <si>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</si>
  <si>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</si>
  <si>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</si>
  <si>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</si>
  <si>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</si>
  <si>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</si>
  <si>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</si>
  <si>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</si>
  <si>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</si>
  <si>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</si>
  <si>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</si>
  <si>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</si>
  <si>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</si>
  <si>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</si>
  <si>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</si>
  <si>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</si>
  <si>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</si>
  <si>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</si>
  <si>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</si>
  <si>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</si>
  <si>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</si>
  <si>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</si>
  <si>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</si>
  <si>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</si>
  <si>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</si>
  <si>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</si>
  <si>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</si>
  <si>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</si>
  <si>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</si>
  <si>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</si>
  <si>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</si>
  <si>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</si>
  <si>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</si>
  <si>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</si>
  <si>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</si>
  <si>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</si>
  <si>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</si>
  <si>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</si>
  <si>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</si>
  <si>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</si>
  <si>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</si>
  <si>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</si>
  <si>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</si>
  <si>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</si>
  <si>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</si>
  <si>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</si>
  <si>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</si>
  <si>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</si>
  <si>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</si>
  <si>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</si>
  <si>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</si>
  <si>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</si>
  <si>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</si>
  <si>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</si>
  <si>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</si>
  <si>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</si>
  <si>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</si>
  <si>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</si>
  <si>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</si>
  <si>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</si>
  <si>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</si>
  <si>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</si>
  <si>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</si>
  <si>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</si>
  <si>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</si>
  <si>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</si>
  <si>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</si>
  <si>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</si>
  <si>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</si>
  <si>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</si>
  <si>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</si>
  <si>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</si>
  <si>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</si>
  <si>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</si>
  <si>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</si>
  <si>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</si>
  <si>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</si>
  <si>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</si>
  <si>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</si>
  <si>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</si>
  <si>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</si>
  <si>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</si>
  <si>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</si>
  <si>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</si>
  <si>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</si>
  <si>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</si>
  <si>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</si>
  <si>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</si>
  <si>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</si>
  <si>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</si>
  <si>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</si>
  <si>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</si>
  <si>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</si>
  <si>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</si>
  <si>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</si>
  <si>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</si>
  <si>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</si>
  <si>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</si>
  <si>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</si>
  <si>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</si>
  <si>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</si>
  <si>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</si>
  <si>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</si>
  <si>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</si>
  <si>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</si>
  <si>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</si>
  <si>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</si>
  <si>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</si>
  <si>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</si>
  <si>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</si>
  <si>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</si>
  <si>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</si>
  <si>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</si>
  <si>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</si>
  <si>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</si>
  <si>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</si>
  <si>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</si>
  <si>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</si>
  <si>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</si>
  <si>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</si>
  <si>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</si>
  <si>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</si>
  <si>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</si>
  <si>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</si>
  <si>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</si>
  <si>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</si>
  <si>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</si>
  <si>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</si>
  <si>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</si>
  <si>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</si>
  <si>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</si>
  <si>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</si>
  <si>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</si>
  <si>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</si>
  <si>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</si>
  <si>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</si>
  <si>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</si>
  <si>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</si>
  <si>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</si>
  <si>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</si>
  <si>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</si>
  <si>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</si>
  <si>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</si>
  <si>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</si>
  <si>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</si>
  <si>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</si>
  <si>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</si>
  <si>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</si>
  <si>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</si>
  <si>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</si>
  <si>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</si>
  <si>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</si>
  <si>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</si>
  <si>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</si>
  <si>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</si>
  <si>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</si>
  <si>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</si>
  <si>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</si>
  <si>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</si>
  <si>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</si>
  <si>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</si>
  <si>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</si>
  <si>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</si>
  <si>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</si>
  <si>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</si>
  <si>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</si>
  <si>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</si>
  <si>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</si>
  <si>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</si>
  <si>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</si>
  <si>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</si>
  <si>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</si>
  <si>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</si>
  <si>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</si>
  <si>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</si>
  <si>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</si>
  <si>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</si>
  <si>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</si>
  <si>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</si>
  <si>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</si>
  <si>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</si>
  <si>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</si>
  <si>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</si>
  <si>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</si>
  <si>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</si>
  <si>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</si>
  <si>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</si>
  <si>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</si>
  <si>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</si>
  <si>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</si>
  <si>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</si>
  <si>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</si>
  <si>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</si>
  <si>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</si>
  <si>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</si>
  <si>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</si>
  <si>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</si>
  <si>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</si>
  <si>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</si>
  <si>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</si>
  <si>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</si>
  <si>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</si>
  <si>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</si>
  <si>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</si>
  <si>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</si>
  <si>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</si>
  <si>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</si>
  <si>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</si>
  <si>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</si>
  <si>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</si>
  <si>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</si>
  <si>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</si>
  <si>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</si>
  <si>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</si>
  <si>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</si>
  <si>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</si>
  <si>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</si>
  <si>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</si>
  <si>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</si>
  <si>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</si>
  <si>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</si>
  <si>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</si>
  <si>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</si>
  <si>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</si>
  <si>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</si>
  <si>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</si>
  <si>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</si>
  <si>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</si>
  <si>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</si>
  <si>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</si>
  <si>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</si>
  <si>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</si>
  <si>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</si>
  <si>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</si>
  <si>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</si>
  <si>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</si>
  <si>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</si>
  <si>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</si>
  <si>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</si>
  <si>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</si>
  <si>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</si>
  <si>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</si>
  <si>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</si>
  <si>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</si>
  <si>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</si>
  <si>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</si>
  <si>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</si>
  <si>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</si>
  <si>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</si>
  <si>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</si>
  <si>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</si>
  <si>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</si>
  <si>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</si>
  <si>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</si>
  <si>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</si>
  <si>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</si>
  <si>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</si>
  <si>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</si>
  <si>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</si>
  <si>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</si>
  <si>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</si>
  <si>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</si>
  <si>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</si>
  <si>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</si>
  <si>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</si>
  <si>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</si>
  <si>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</si>
  <si>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</si>
  <si>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</si>
  <si>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</si>
  <si>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</si>
  <si>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</si>
  <si>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</si>
  <si>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</si>
  <si>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</si>
  <si>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</si>
  <si>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</si>
  <si>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</si>
  <si>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</si>
  <si>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</si>
  <si>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</si>
  <si>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</si>
  <si>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</si>
  <si>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</si>
  <si>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</si>
  <si>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</si>
  <si>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</si>
  <si>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</si>
  <si>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</si>
  <si>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</si>
  <si>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</si>
  <si>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</si>
  <si>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</si>
  <si>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</si>
  <si>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</si>
  <si>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</si>
  <si>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</si>
  <si>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</si>
  <si>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</si>
  <si>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</si>
  <si>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</si>
  <si>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</si>
  <si>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</si>
  <si>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</si>
  <si>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</si>
  <si>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</si>
  <si>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</si>
  <si>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</si>
  <si>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</si>
  <si>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</si>
  <si>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</si>
  <si>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</si>
  <si>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</si>
  <si>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</si>
  <si>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</si>
  <si>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</si>
  <si>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</si>
  <si>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</si>
  <si>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</si>
  <si>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</si>
  <si>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</si>
  <si>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</si>
  <si>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</si>
  <si>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</si>
  <si>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</si>
  <si>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</si>
  <si>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</si>
  <si>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</si>
  <si>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</si>
  <si>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</si>
  <si>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</si>
  <si>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</si>
  <si>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</si>
  <si>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</si>
  <si>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</si>
  <si>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</si>
  <si>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</si>
  <si>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</si>
  <si>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</si>
  <si>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</si>
  <si>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</si>
  <si>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</si>
  <si>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</si>
  <si>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</si>
  <si>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</si>
  <si>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</si>
  <si>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</si>
  <si>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</si>
  <si>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</si>
  <si>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</si>
  <si>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</si>
  <si>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</si>
  <si>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</si>
  <si>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</si>
  <si>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</si>
  <si>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</si>
  <si>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</si>
  <si>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</si>
  <si>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</si>
  <si>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</si>
  <si>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</si>
  <si>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</si>
  <si>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</si>
  <si>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</si>
  <si>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</si>
  <si>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</si>
  <si>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</si>
  <si>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</si>
  <si>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</si>
  <si>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</si>
  <si>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</si>
  <si>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</si>
  <si>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</si>
  <si>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</si>
  <si>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</si>
  <si>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</si>
  <si>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</si>
  <si>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</si>
  <si>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</si>
  <si>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</si>
  <si>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</si>
  <si>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</si>
  <si>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</si>
  <si>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</si>
  <si>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</si>
  <si>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</si>
  <si>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</si>
  <si>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</si>
  <si>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</si>
  <si>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</si>
  <si>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</si>
  <si>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</si>
  <si>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</si>
  <si>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</si>
  <si>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</si>
  <si>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</si>
  <si>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</si>
  <si>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</si>
  <si>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</si>
  <si>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</si>
  <si>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</si>
  <si>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</si>
  <si>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</si>
  <si>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</si>
  <si>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</si>
  <si>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</si>
  <si>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</si>
  <si>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</si>
  <si>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</si>
  <si>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</si>
  <si>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</si>
  <si>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</si>
  <si>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</si>
  <si>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</si>
  <si>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</si>
  <si>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</si>
  <si>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</si>
  <si>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</si>
  <si>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</si>
  <si>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</si>
  <si>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</si>
  <si>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</si>
  <si>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</si>
  <si>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</si>
  <si>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</si>
  <si>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</si>
  <si>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</si>
  <si>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</si>
  <si>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</si>
  <si>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</si>
  <si>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</si>
  <si>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</si>
  <si>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</si>
  <si>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</si>
  <si>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</si>
  <si>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</si>
  <si>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</si>
  <si>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</si>
  <si>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</si>
  <si>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</si>
  <si>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</si>
  <si>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</si>
  <si>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</si>
  <si>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</si>
  <si>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</si>
  <si>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</si>
  <si>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</si>
  <si>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</si>
  <si>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</si>
  <si>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</si>
  <si>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</si>
  <si>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</si>
  <si>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</si>
  <si>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</si>
  <si>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</si>
  <si>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</si>
  <si>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</si>
  <si>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</si>
  <si>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</si>
  <si>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</si>
  <si>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</si>
  <si>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</si>
  <si>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</si>
  <si>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</si>
  <si>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</si>
  <si>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</si>
  <si>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</si>
  <si>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</si>
  <si>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</si>
  <si>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</si>
  <si>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</si>
  <si>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</si>
  <si>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</si>
  <si>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</si>
  <si>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</si>
  <si>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</si>
  <si>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</si>
  <si>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</si>
  <si>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</si>
  <si>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</si>
  <si>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</si>
  <si>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</si>
  <si>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</si>
  <si>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</si>
  <si>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</si>
  <si>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</si>
  <si>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</si>
  <si>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</si>
  <si>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</si>
  <si>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</si>
  <si>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</si>
  <si>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</si>
  <si>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</si>
  <si>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</si>
  <si>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</si>
  <si>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</si>
  <si>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</si>
  <si>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</si>
  <si>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</si>
  <si>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</si>
  <si>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</si>
  <si>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</si>
  <si>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</si>
  <si>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</si>
  <si>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</si>
  <si>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</si>
  <si>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</si>
  <si>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</si>
  <si>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</si>
  <si>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</si>
  <si>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</si>
  <si>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</si>
  <si>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</si>
  <si>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</si>
  <si>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</si>
  <si>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</si>
  <si>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</si>
  <si>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</si>
  <si>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</si>
  <si>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</si>
  <si>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</si>
  <si>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</si>
  <si>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</si>
  <si>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</si>
  <si>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</si>
  <si>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</si>
  <si>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</si>
  <si>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</si>
  <si>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</si>
  <si>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</si>
  <si>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</si>
  <si>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</si>
  <si>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</si>
  <si>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</si>
  <si>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</si>
  <si>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</si>
  <si>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</si>
  <si>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</si>
  <si>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</si>
  <si>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</si>
  <si>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</si>
  <si>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</si>
  <si>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</si>
  <si>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</si>
  <si>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</si>
  <si>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</si>
  <si>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</si>
  <si>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</si>
  <si>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</si>
  <si>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</si>
  <si>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</si>
  <si>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</si>
  <si>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</si>
  <si>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</si>
  <si>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</si>
  <si>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</si>
  <si>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</si>
  <si>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</si>
  <si>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</si>
  <si>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</si>
  <si>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</si>
  <si>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</si>
  <si>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</si>
  <si>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</si>
  <si>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</si>
  <si>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</si>
  <si>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</si>
  <si>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</si>
  <si>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</si>
  <si>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</si>
  <si>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</si>
  <si>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</si>
  <si>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</si>
  <si>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</si>
  <si>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</si>
  <si>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</si>
  <si>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</si>
  <si>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</si>
  <si>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</si>
  <si>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</si>
  <si>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</si>
  <si>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</si>
  <si>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</si>
  <si>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</si>
  <si>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</si>
  <si>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</si>
  <si>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</si>
  <si>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</si>
  <si>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</si>
  <si>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</si>
  <si>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</si>
  <si>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</si>
  <si>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</si>
  <si>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</si>
  <si>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</si>
  <si>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</si>
  <si>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</si>
  <si>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</si>
  <si>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</si>
  <si>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</si>
  <si>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</si>
  <si>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</si>
  <si>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</si>
  <si>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</si>
  <si>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</si>
  <si>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</si>
  <si>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</si>
  <si>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</si>
  <si>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</si>
  <si>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</si>
  <si>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</si>
  <si>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</si>
  <si>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</si>
  <si>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</si>
  <si>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</si>
  <si>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</si>
  <si>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</si>
  <si>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</si>
  <si>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</si>
  <si>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</si>
  <si>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</si>
  <si>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</si>
  <si>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</si>
  <si>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</si>
  <si>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</si>
  <si>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</si>
  <si>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</si>
  <si>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</si>
  <si>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</si>
  <si>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</si>
  <si>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</si>
  <si>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</si>
  <si>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</si>
  <si>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</si>
  <si>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</si>
  <si>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</si>
  <si>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</si>
  <si>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</si>
  <si>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</si>
  <si>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</si>
  <si>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</si>
  <si>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</si>
  <si>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</si>
  <si>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</si>
  <si>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</si>
  <si>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</si>
  <si>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</si>
  <si>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</si>
  <si>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</si>
  <si>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</si>
  <si>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</si>
  <si>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</si>
  <si>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</si>
  <si>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</si>
  <si>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</si>
  <si>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</si>
  <si>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</si>
  <si>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</si>
  <si>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</si>
  <si>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</si>
  <si>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</si>
  <si>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</si>
  <si>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</si>
  <si>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</si>
  <si>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</si>
  <si>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</si>
  <si>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</si>
  <si>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</si>
  <si>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</si>
  <si>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</si>
  <si>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</si>
  <si>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</si>
  <si>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</si>
  <si>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</si>
  <si>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</si>
  <si>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</si>
  <si>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</si>
  <si>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</si>
  <si>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</si>
  <si>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</si>
  <si>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</si>
  <si>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</si>
  <si>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</si>
  <si>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</si>
  <si>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</si>
  <si>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</si>
  <si>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</si>
  <si>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</si>
  <si>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</si>
  <si>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</si>
  <si>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</si>
  <si>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</si>
  <si>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</si>
  <si>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</si>
  <si>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</si>
  <si>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</si>
  <si>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</si>
  <si>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</si>
  <si>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</si>
  <si>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</si>
  <si>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</si>
  <si>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</si>
  <si>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</si>
  <si>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</si>
  <si>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</si>
  <si>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</si>
  <si>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</si>
  <si>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</si>
  <si>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</si>
  <si>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</si>
  <si>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</si>
  <si>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</si>
  <si>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</si>
  <si>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</si>
  <si>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</si>
  <si>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</si>
  <si>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</si>
  <si>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</si>
  <si>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</si>
  <si>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</si>
  <si>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</si>
  <si>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</si>
  <si>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</si>
  <si>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</si>
  <si>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</si>
  <si>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</si>
  <si>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</si>
  <si>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</si>
  <si>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</si>
  <si>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</si>
  <si>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</si>
  <si>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</si>
  <si>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</si>
  <si>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</si>
  <si>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</si>
  <si>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</si>
  <si>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</si>
  <si>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</si>
  <si>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</si>
  <si>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</si>
  <si>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</si>
  <si>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</si>
  <si>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</si>
  <si>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</si>
  <si>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</si>
  <si>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</si>
  <si>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</si>
  <si>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</si>
  <si>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</si>
  <si>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</si>
  <si>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</si>
  <si>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</si>
  <si>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</si>
  <si>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</si>
  <si>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</si>
  <si>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</si>
  <si>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</si>
  <si>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</si>
  <si>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</si>
  <si>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</si>
  <si>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</si>
  <si>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</si>
  <si>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</si>
  <si>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</si>
  <si>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</si>
  <si>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</si>
  <si>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</si>
  <si>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</si>
  <si>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</si>
  <si>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</si>
  <si>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</si>
  <si>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</si>
  <si>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</si>
  <si>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</si>
  <si>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</si>
  <si>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</si>
  <si>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</si>
  <si>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</si>
  <si>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</si>
  <si>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</si>
  <si>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</si>
  <si>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</si>
  <si>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</si>
  <si>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</si>
  <si>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</si>
  <si>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</si>
  <si>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</si>
  <si>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</si>
  <si>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</si>
  <si>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</si>
  <si>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</si>
  <si>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</si>
  <si>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</si>
  <si>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</si>
  <si>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</si>
  <si>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</si>
  <si>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</si>
  <si>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</si>
  <si>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</si>
  <si>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</si>
  <si>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</si>
  <si>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</si>
  <si>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</si>
  <si>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</si>
  <si>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</si>
  <si>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</si>
  <si>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</si>
  <si>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</si>
  <si>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</si>
  <si>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</si>
  <si>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</si>
  <si>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</si>
  <si>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</si>
  <si>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</si>
  <si>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</si>
  <si>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</si>
  <si>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</si>
  <si>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</si>
  <si>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</si>
  <si>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</si>
  <si>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</si>
  <si>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</si>
  <si>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</si>
  <si>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</si>
  <si>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</si>
  <si>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</si>
  <si>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</si>
  <si>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</si>
  <si>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</si>
  <si>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</si>
  <si>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</si>
  <si>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</si>
  <si>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</si>
  <si>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</si>
  <si>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</si>
  <si>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</si>
  <si>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</si>
  <si>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</si>
  <si>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</si>
  <si>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</si>
  <si>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</si>
  <si>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</si>
  <si>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</si>
  <si>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</si>
  <si>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</si>
  <si>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</si>
  <si>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</si>
  <si>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</si>
  <si>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</si>
  <si>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</si>
  <si>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</si>
  <si>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</si>
  <si>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</si>
  <si>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</si>
  <si>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</si>
  <si>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</si>
  <si>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</si>
  <si>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</si>
  <si>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</si>
  <si>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</si>
  <si>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</si>
  <si>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</si>
  <si>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</si>
  <si>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</si>
  <si>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</si>
  <si>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</si>
  <si>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</si>
  <si>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</si>
  <si>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</si>
  <si>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</si>
  <si>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</si>
  <si>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</si>
  <si>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</si>
  <si>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</si>
  <si>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</si>
  <si>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</si>
  <si>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</si>
  <si>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</si>
  <si>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</si>
  <si>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</si>
  <si>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</si>
  <si>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</si>
  <si>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</si>
  <si>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</si>
  <si>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</si>
  <si>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</si>
  <si>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</si>
  <si>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</si>
  <si>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</si>
  <si>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</si>
  <si>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</si>
  <si>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</si>
  <si>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</si>
  <si>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</si>
  <si>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</si>
  <si>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</si>
  <si>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</si>
  <si>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</si>
  <si>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</si>
  <si>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</si>
  <si>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</si>
  <si>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</si>
  <si>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</si>
  <si>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</si>
  <si>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</si>
  <si>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</si>
  <si>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</si>
  <si>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</si>
  <si>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</si>
  <si>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</si>
  <si>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</si>
  <si>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</si>
  <si>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</si>
  <si>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</si>
  <si>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</si>
  <si>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</si>
  <si>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</si>
  <si>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</si>
  <si>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</si>
  <si>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</si>
  <si>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</si>
  <si>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</si>
  <si>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</si>
  <si>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</si>
  <si>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</si>
  <si>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</si>
  <si>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</si>
  <si>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</si>
  <si>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</si>
  <si>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</si>
  <si>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</si>
  <si>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</si>
  <si>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</si>
  <si>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</si>
  <si>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</si>
  <si>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</si>
  <si>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</si>
  <si>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</si>
  <si>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</si>
  <si>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</si>
  <si>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</si>
  <si>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</si>
  <si>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</si>
  <si>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</si>
  <si>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</si>
  <si>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</si>
  <si>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</si>
  <si>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</si>
  <si>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</si>
  <si>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</si>
  <si>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</si>
  <si>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</si>
  <si>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</si>
  <si>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</si>
  <si>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</si>
  <si>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</si>
  <si>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</si>
  <si>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</si>
  <si>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</si>
  <si>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</si>
  <si>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</si>
  <si>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</si>
  <si>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</si>
  <si>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</si>
  <si>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</si>
  <si>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</si>
  <si>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</si>
  <si>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</si>
  <si>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</si>
  <si>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</si>
  <si>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</si>
  <si>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</si>
  <si>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</si>
  <si>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</si>
  <si>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</si>
  <si>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</si>
  <si>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</si>
  <si>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</si>
  <si>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</si>
  <si>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</si>
  <si>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</si>
  <si>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</si>
  <si>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</si>
  <si>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</si>
  <si>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</si>
  <si>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</si>
  <si>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</si>
  <si>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</si>
  <si>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</si>
  <si>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</si>
  <si>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</si>
  <si>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</si>
  <si>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</si>
  <si>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</si>
  <si>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</si>
  <si>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</si>
  <si>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</si>
  <si>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</si>
  <si>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</si>
  <si>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</si>
  <si>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</si>
  <si>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</si>
  <si>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</si>
  <si>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</si>
  <si>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</si>
  <si>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</si>
  <si>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</si>
  <si>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</si>
  <si>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</si>
  <si>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</si>
  <si>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</si>
  <si>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</si>
  <si>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</si>
  <si>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</si>
  <si>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</si>
  <si>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</si>
  <si>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</si>
  <si>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</si>
  <si>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</si>
  <si>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</si>
  <si>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</si>
  <si>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</si>
  <si>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</si>
  <si>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</si>
  <si>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</si>
  <si>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</si>
  <si>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</si>
  <si>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</si>
  <si>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</si>
  <si>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</si>
  <si>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</si>
  <si>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</si>
  <si>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</si>
  <si>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</si>
  <si>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</si>
  <si>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</si>
  <si>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</si>
  <si>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</si>
  <si>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</si>
  <si>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</si>
  <si>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</si>
  <si>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</si>
  <si>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</si>
  <si>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</si>
  <si>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</si>
  <si>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</si>
  <si>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</si>
  <si>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</si>
  <si>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</si>
  <si>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</si>
  <si>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</si>
  <si>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</si>
  <si>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</si>
  <si>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</si>
  <si>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</si>
  <si>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</si>
  <si>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</si>
  <si>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</si>
  <si>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</si>
  <si>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</si>
  <si>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</si>
  <si>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</si>
  <si>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</si>
  <si>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</si>
  <si>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</si>
  <si>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</si>
  <si>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</si>
  <si>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</si>
  <si>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</si>
  <si>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</si>
  <si>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</si>
  <si>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</si>
  <si>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</si>
  <si>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</si>
  <si>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</si>
  <si>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</si>
  <si>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</si>
  <si>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</si>
  <si>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</si>
  <si>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</si>
  <si>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</si>
  <si>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</si>
  <si>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</si>
  <si>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</si>
  <si>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</si>
  <si>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</si>
  <si>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</si>
  <si>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</si>
  <si>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</si>
  <si>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</si>
  <si>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</si>
  <si>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</si>
  <si>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</si>
  <si>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</si>
  <si>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</si>
  <si>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</si>
  <si>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</si>
  <si>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</si>
  <si>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</si>
  <si>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</si>
  <si>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</si>
  <si>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</si>
  <si>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</si>
  <si>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</si>
  <si>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</si>
  <si>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</si>
  <si>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</si>
  <si>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</si>
  <si>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</si>
  <si>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</si>
  <si>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</si>
  <si>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</si>
  <si>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</si>
  <si>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</si>
  <si>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</si>
  <si>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</si>
  <si>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</si>
  <si>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</si>
  <si>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</si>
  <si>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</si>
  <si>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</si>
  <si>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</si>
  <si>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</si>
  <si>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</si>
  <si>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</si>
  <si>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</si>
  <si>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</si>
  <si>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</si>
  <si>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</si>
  <si>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</si>
  <si>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</si>
  <si>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</si>
  <si>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</si>
  <si>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</si>
  <si>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</si>
  <si>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</si>
  <si>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</si>
  <si>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</si>
  <si>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</si>
  <si>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</si>
  <si>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</si>
  <si>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</si>
  <si>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</si>
  <si>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</si>
  <si>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</si>
  <si>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</si>
  <si>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</si>
  <si>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</si>
  <si>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</si>
  <si>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</si>
  <si>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</si>
  <si>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</si>
  <si>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</si>
  <si>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</si>
  <si>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</si>
  <si>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</si>
  <si>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</si>
  <si>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</si>
  <si>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</si>
  <si>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</si>
  <si>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</si>
  <si>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</si>
  <si>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</si>
  <si>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</si>
  <si>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</si>
  <si>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</si>
  <si>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</si>
  <si>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</si>
  <si>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</si>
  <si>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</si>
  <si>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</si>
  <si>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</si>
  <si>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</si>
  <si>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</si>
  <si>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</si>
  <si>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</si>
  <si>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</si>
  <si>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</si>
  <si>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</si>
  <si>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</si>
  <si>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</si>
  <si>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</si>
  <si>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</si>
  <si>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</si>
  <si>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</si>
  <si>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</si>
  <si>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</si>
  <si>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</si>
  <si>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</si>
  <si>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</si>
  <si>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</si>
  <si>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</si>
  <si>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</si>
  <si>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</si>
  <si>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</si>
  <si>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</si>
  <si>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</si>
  <si>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</si>
  <si>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</si>
  <si>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</si>
  <si>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</si>
  <si>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</si>
  <si>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</si>
  <si>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</si>
  <si>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</si>
  <si>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</si>
  <si>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</si>
  <si>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</si>
  <si>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</si>
  <si>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</si>
  <si>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</si>
  <si>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</si>
  <si>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</si>
  <si>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</si>
  <si>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</si>
  <si>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</si>
  <si>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</si>
  <si>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</si>
  <si>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</si>
  <si>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</si>
  <si>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</si>
  <si>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</si>
  <si>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</si>
  <si>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</si>
  <si>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</si>
  <si>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</si>
  <si>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</si>
  <si>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</si>
  <si>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</si>
  <si>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</si>
  <si>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</si>
  <si>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</si>
  <si>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</si>
  <si>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</si>
  <si>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</si>
  <si>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</si>
  <si>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</si>
  <si>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</si>
  <si>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</si>
  <si>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</si>
  <si>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</si>
  <si>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</si>
  <si>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</si>
  <si>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</si>
  <si>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</si>
  <si>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</si>
  <si>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</si>
  <si>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</si>
  <si>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</si>
  <si>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</si>
  <si>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</si>
  <si>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</si>
  <si>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</si>
  <si>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</si>
  <si>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</si>
  <si>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</si>
  <si>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</si>
  <si>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</si>
  <si>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</si>
  <si>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</si>
  <si>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</si>
  <si>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</si>
  <si>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</si>
  <si>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</si>
  <si>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</si>
  <si>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</si>
  <si>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</si>
  <si>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</si>
  <si>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</si>
  <si>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</si>
  <si>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</si>
  <si>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</si>
  <si>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</si>
  <si>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</si>
  <si>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</si>
  <si>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</si>
  <si>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</si>
  <si>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</si>
  <si>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</si>
  <si>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</si>
  <si>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</si>
  <si>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</si>
  <si>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</si>
  <si>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</si>
  <si>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</si>
  <si>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</si>
  <si>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</si>
  <si>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</si>
  <si>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</si>
  <si>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</si>
  <si>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</si>
  <si>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</si>
  <si>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</si>
  <si>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</si>
  <si>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</si>
  <si>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</si>
  <si>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</si>
  <si>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</si>
  <si>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</si>
  <si>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</si>
  <si>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</si>
  <si>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</si>
  <si>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</si>
  <si>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</si>
  <si>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</si>
  <si>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</si>
  <si>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</si>
  <si>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</si>
  <si>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</si>
  <si>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</si>
  <si>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</si>
  <si>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</si>
  <si>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</si>
  <si>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</si>
  <si>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</si>
  <si>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</si>
  <si>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</si>
  <si>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</si>
  <si>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</si>
  <si>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</si>
  <si>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</si>
  <si>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</si>
  <si>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</si>
  <si>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</si>
  <si>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</si>
  <si>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</si>
  <si>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</si>
  <si>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</si>
  <si>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</si>
  <si>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</si>
  <si>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</si>
  <si>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</si>
  <si>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</si>
  <si>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</si>
  <si>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</si>
  <si>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</si>
  <si>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</si>
  <si>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</si>
  <si>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</si>
  <si>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</si>
  <si>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</si>
  <si>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</si>
  <si>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</si>
  <si>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</si>
  <si>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</si>
  <si>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</si>
  <si>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</si>
  <si>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</si>
  <si>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</si>
  <si>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</si>
  <si>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</si>
  <si>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</si>
  <si>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</si>
  <si>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</si>
  <si>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</si>
  <si>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</si>
  <si>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</si>
  <si>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</si>
  <si>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</si>
  <si>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</si>
  <si>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</si>
  <si>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</si>
  <si>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</si>
  <si>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</si>
  <si>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</si>
  <si>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</si>
  <si>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</si>
  <si>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</si>
  <si>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</si>
  <si>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</si>
  <si>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</si>
  <si>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</si>
  <si>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</si>
  <si>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</si>
  <si>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</si>
  <si>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</si>
  <si>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</si>
  <si>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</si>
  <si>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</si>
  <si>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</si>
  <si>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</si>
  <si>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</si>
  <si>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</si>
  <si>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</si>
  <si>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</si>
  <si>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</si>
  <si>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</si>
  <si>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</si>
  <si>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</si>
  <si>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</si>
  <si>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</si>
  <si>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</si>
  <si>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</si>
  <si>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</si>
  <si>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</si>
  <si>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</si>
  <si>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</si>
  <si>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</si>
  <si>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</si>
  <si>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</si>
  <si>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</si>
  <si>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</si>
  <si>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</si>
  <si>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</si>
  <si>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</si>
  <si>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</si>
  <si>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</si>
  <si>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</si>
  <si>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</si>
  <si>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</si>
  <si>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</si>
  <si>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</si>
  <si>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</si>
  <si>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</si>
  <si>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</si>
  <si>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</si>
  <si>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</si>
  <si>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</si>
  <si>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</si>
  <si>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</si>
  <si>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</si>
  <si>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</si>
  <si>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</si>
  <si>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</si>
  <si>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</si>
  <si>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</si>
  <si>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</si>
  <si>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</si>
  <si>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</si>
  <si>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</si>
  <si>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</si>
  <si>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</si>
  <si>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</si>
  <si>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</si>
  <si>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</si>
  <si>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</si>
  <si>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</si>
  <si>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</si>
  <si>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</si>
  <si>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</si>
  <si>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</si>
  <si>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</si>
  <si>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</si>
  <si>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</si>
  <si>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</si>
  <si>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</si>
  <si>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</si>
  <si>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</si>
  <si>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</si>
  <si>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</si>
  <si>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</si>
  <si>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</si>
  <si>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</si>
  <si>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</si>
  <si>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</si>
  <si>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</si>
  <si>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</si>
  <si>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</si>
  <si>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</si>
  <si>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</si>
  <si>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</si>
  <si>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</si>
  <si>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</si>
  <si>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</si>
  <si>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</si>
  <si>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</si>
  <si>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</si>
  <si>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</si>
  <si>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</si>
  <si>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</si>
  <si>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</si>
  <si>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</si>
  <si>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</si>
  <si>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</si>
  <si>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</si>
  <si>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</si>
  <si>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</si>
  <si>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</si>
  <si>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</si>
  <si>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</si>
  <si>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</si>
  <si>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</si>
  <si>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</si>
  <si>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</si>
  <si>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</si>
  <si>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</si>
  <si>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</si>
  <si>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</si>
  <si>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</si>
  <si>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</si>
  <si>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</si>
  <si>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</si>
  <si>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</si>
  <si>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</si>
  <si>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</si>
  <si>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</si>
  <si>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</si>
  <si>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</si>
  <si>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</si>
  <si>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</si>
  <si>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</si>
  <si>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</si>
  <si>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</si>
  <si>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</si>
  <si>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</si>
  <si>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</si>
  <si>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</si>
  <si>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</si>
  <si>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</si>
  <si>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</si>
  <si>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</si>
  <si>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</si>
  <si>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</si>
  <si>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</si>
  <si>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</si>
  <si>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</si>
  <si>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</si>
  <si>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</si>
  <si>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</si>
  <si>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</si>
  <si>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</si>
  <si>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</si>
  <si>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</si>
  <si>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</si>
  <si>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</si>
  <si>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</si>
  <si>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</si>
  <si>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</si>
  <si>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</si>
  <si>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</si>
  <si>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</si>
  <si>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</si>
  <si>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</si>
  <si>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</si>
  <si>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</si>
  <si>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</si>
  <si>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</si>
  <si>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</si>
  <si>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</si>
  <si>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</si>
  <si>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</si>
  <si>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</si>
  <si>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</si>
  <si>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</si>
  <si>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</si>
  <si>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</si>
  <si>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</si>
  <si>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</si>
  <si>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</si>
  <si>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</si>
  <si>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</si>
  <si>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</si>
  <si>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</si>
  <si>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</si>
  <si>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</si>
  <si>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</si>
  <si>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</si>
  <si>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</si>
  <si>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</si>
  <si>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</si>
  <si>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</si>
  <si>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</si>
  <si>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</si>
  <si>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</si>
  <si>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</si>
  <si>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</si>
  <si>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</si>
  <si>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</si>
  <si>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</si>
  <si>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</si>
  <si>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</si>
  <si>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</si>
  <si>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</si>
  <si>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</si>
  <si>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</si>
  <si>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</si>
  <si>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</si>
  <si>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</si>
  <si>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</si>
  <si>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</si>
  <si>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</si>
  <si>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</si>
  <si>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</si>
  <si>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</si>
  <si>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</si>
  <si>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</si>
  <si>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</si>
  <si>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</si>
  <si>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</si>
  <si>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</si>
  <si>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</si>
  <si>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</si>
  <si>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</si>
  <si>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</si>
  <si>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</si>
  <si>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</si>
  <si>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</si>
  <si>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</si>
  <si>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</si>
  <si>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</si>
  <si>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</si>
  <si>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</si>
  <si>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</si>
  <si>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</si>
  <si>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</si>
  <si>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</si>
  <si>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</si>
  <si>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</si>
  <si>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</si>
  <si>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</si>
  <si>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</si>
  <si>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</si>
  <si>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</si>
  <si>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</si>
  <si>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</si>
  <si>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</si>
  <si>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</si>
  <si>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</si>
  <si>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</si>
  <si>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</si>
  <si>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</si>
  <si>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</si>
  <si>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</si>
  <si>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</si>
  <si>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</si>
  <si>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</si>
  <si>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</si>
  <si>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</si>
  <si>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</si>
  <si>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</si>
  <si>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</si>
  <si>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</si>
  <si>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</si>
  <si>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</si>
  <si>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</si>
  <si>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</si>
  <si>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</si>
  <si>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</si>
  <si>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</si>
  <si>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</si>
  <si>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</si>
  <si>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</si>
  <si>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</si>
  <si>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</si>
  <si>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</si>
  <si>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</si>
  <si>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</si>
  <si>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</si>
  <si>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</si>
  <si>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</si>
  <si>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</si>
  <si>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</si>
  <si>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</si>
  <si>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</si>
  <si>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</si>
  <si>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</si>
  <si>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</si>
  <si>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</si>
  <si>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</si>
  <si>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</si>
  <si>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</si>
  <si>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</si>
  <si>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</si>
  <si>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</si>
  <si>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</si>
  <si>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</si>
  <si>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</si>
  <si>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</si>
  <si>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</si>
  <si>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</si>
  <si>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</si>
  <si>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</si>
  <si>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</si>
  <si>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</si>
  <si>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</si>
  <si>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</si>
  <si>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</si>
  <si>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</si>
  <si>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</si>
  <si>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</si>
  <si>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</si>
  <si>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</si>
  <si>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</si>
  <si>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</si>
  <si>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</si>
  <si>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</si>
  <si>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</si>
  <si>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</si>
  <si>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</si>
  <si>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</si>
  <si>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</si>
  <si>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</si>
  <si>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</si>
  <si>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</si>
  <si>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</si>
  <si>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</si>
  <si>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</si>
  <si>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</si>
  <si>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</si>
  <si>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</si>
  <si>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</si>
  <si>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</si>
  <si>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</si>
  <si>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</si>
  <si>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</si>
  <si>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</si>
  <si>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</si>
  <si>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</si>
  <si>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</si>
  <si>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</si>
  <si>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</si>
  <si>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</si>
  <si>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</si>
  <si>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</si>
  <si>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</si>
  <si>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</si>
  <si>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</si>
  <si>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</si>
  <si>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</si>
  <si>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</si>
  <si>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</si>
  <si>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</si>
  <si>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</si>
  <si>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</si>
  <si>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</si>
  <si>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</si>
  <si>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</si>
  <si>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</si>
  <si>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</si>
  <si>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</si>
  <si>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</si>
  <si>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</si>
  <si>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</si>
  <si>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</si>
  <si>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</si>
  <si>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</si>
  <si>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</si>
  <si>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</si>
  <si>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</si>
  <si>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</si>
  <si>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</si>
  <si>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</si>
  <si>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</si>
  <si>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</si>
  <si>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</si>
  <si>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</si>
  <si>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</si>
  <si>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</si>
  <si>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</si>
  <si>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</si>
  <si>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</si>
  <si>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</si>
  <si>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</si>
  <si>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</si>
  <si>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</si>
  <si>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</si>
  <si>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</si>
  <si>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</si>
  <si>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</si>
  <si>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</si>
  <si>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</si>
  <si>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</si>
  <si>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</si>
  <si>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</si>
  <si>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</si>
  <si>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</si>
  <si>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</si>
  <si>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</si>
  <si>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</si>
  <si>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</si>
  <si>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</si>
  <si>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</si>
  <si>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</si>
  <si>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</si>
  <si>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</si>
  <si>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</si>
  <si>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</si>
  <si>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</si>
  <si>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</si>
  <si>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</si>
  <si>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</si>
  <si>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</si>
  <si>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</si>
  <si>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</si>
  <si>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</si>
  <si>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</si>
  <si>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</si>
  <si>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</si>
  <si>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</si>
  <si>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</si>
  <si>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</si>
  <si>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</si>
  <si>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</si>
  <si>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</si>
  <si>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</si>
  <si>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</si>
  <si>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</si>
  <si>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</si>
  <si>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</si>
  <si>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</si>
  <si>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</si>
  <si>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</si>
  <si>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</si>
  <si>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</si>
  <si>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</si>
  <si>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</si>
  <si>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</si>
  <si>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</si>
  <si>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</si>
  <si>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</si>
  <si>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</si>
  <si>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</si>
  <si>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</si>
  <si>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</si>
  <si>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</si>
  <si>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</si>
  <si>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</si>
  <si>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</si>
  <si>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</si>
  <si>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</si>
  <si>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</si>
  <si>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</si>
  <si>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</si>
  <si>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</si>
  <si>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</si>
  <si>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</si>
  <si>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</si>
  <si>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</si>
  <si>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</si>
  <si>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</si>
  <si>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</si>
  <si>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</si>
  <si>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</si>
  <si>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</si>
  <si>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</si>
  <si>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</si>
  <si>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</si>
  <si>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</si>
  <si>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</si>
  <si>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</si>
  <si>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</si>
  <si>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</si>
  <si>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</si>
  <si>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</si>
  <si>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</si>
  <si>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</si>
  <si>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</si>
  <si>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</si>
  <si>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</si>
  <si>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</si>
  <si>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</si>
  <si>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</si>
  <si>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</si>
  <si>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</si>
  <si>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</si>
  <si>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</si>
  <si>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</si>
  <si>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</si>
  <si>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</si>
  <si>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</si>
  <si>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</si>
  <si>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</si>
  <si>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</si>
  <si>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</si>
  <si>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</si>
  <si>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</si>
  <si>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</si>
  <si>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</si>
  <si>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</si>
  <si>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</si>
  <si>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</si>
  <si>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</si>
  <si>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</si>
  <si>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</si>
  <si>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</si>
  <si>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</si>
  <si>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</si>
  <si>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</si>
  <si>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</si>
  <si>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</si>
  <si>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</si>
  <si>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</si>
  <si>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</si>
  <si>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</si>
  <si>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</si>
  <si>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</si>
  <si>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</si>
  <si>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</si>
  <si>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</si>
  <si>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</si>
  <si>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</si>
  <si>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</si>
  <si>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</si>
  <si>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</si>
  <si>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</si>
  <si>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</si>
  <si>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</si>
  <si>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</si>
  <si>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</si>
  <si>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</si>
  <si>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</si>
  <si>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</si>
  <si>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</si>
  <si>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</si>
  <si>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</si>
  <si>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</si>
  <si>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</si>
  <si>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</si>
  <si>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</si>
  <si>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</si>
  <si>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</si>
  <si>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</si>
  <si>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</si>
  <si>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</si>
  <si>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</si>
  <si>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</si>
  <si>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</si>
  <si>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</si>
  <si>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</si>
  <si>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</si>
  <si>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</si>
  <si>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</si>
  <si>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</si>
  <si>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</si>
  <si>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</si>
  <si>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</si>
  <si>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</si>
  <si>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</si>
  <si>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</si>
  <si>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</si>
  <si>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</si>
  <si>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</si>
  <si>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</si>
  <si>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</si>
  <si>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</si>
  <si>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</si>
  <si>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</si>
  <si>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</si>
  <si>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</si>
  <si>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</si>
  <si>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</si>
  <si>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</si>
  <si>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</si>
  <si>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</si>
  <si>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</si>
  <si>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</si>
  <si>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</si>
  <si>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</si>
  <si>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</si>
  <si>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</si>
  <si>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</si>
  <si>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</si>
  <si>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</si>
  <si>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</si>
  <si>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</si>
  <si>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</si>
  <si>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</si>
  <si>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</si>
  <si>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</si>
  <si>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</si>
  <si>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</si>
  <si>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</si>
  <si>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</si>
  <si>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</si>
  <si>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</si>
  <si>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</si>
  <si>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</si>
  <si>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</si>
  <si>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</si>
  <si>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</si>
  <si>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</si>
  <si>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</si>
  <si>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</si>
  <si>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</si>
  <si>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</si>
  <si>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</si>
  <si>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</si>
  <si>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</si>
  <si>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</si>
  <si>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</si>
  <si>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</si>
  <si>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</si>
  <si>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</si>
  <si>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</si>
  <si>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</si>
  <si>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</si>
  <si>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</si>
  <si>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</si>
  <si>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</si>
  <si>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</si>
  <si>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</si>
  <si>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</si>
  <si>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</si>
  <si>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</si>
  <si>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</si>
  <si>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</si>
  <si>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</si>
  <si>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</si>
  <si>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</si>
  <si>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</si>
  <si>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</si>
  <si>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</si>
  <si>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</si>
  <si>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</si>
  <si>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</si>
  <si>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</si>
  <si>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</si>
  <si>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</si>
  <si>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</si>
  <si>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</si>
  <si>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</si>
  <si>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</si>
  <si>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</si>
  <si>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</si>
  <si>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</si>
  <si>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</si>
  <si>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</si>
  <si>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</si>
  <si>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</si>
  <si>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</si>
  <si>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</si>
  <si>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</si>
  <si>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</si>
  <si>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</si>
  <si>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</si>
  <si>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</si>
  <si>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</si>
  <si>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</si>
  <si>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</si>
  <si>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</si>
  <si>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</si>
  <si>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</si>
  <si>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</si>
  <si>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</si>
  <si>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</si>
  <si>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</si>
  <si>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</si>
  <si>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</si>
  <si>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</si>
  <si>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</si>
  <si>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</si>
  <si>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</si>
  <si>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</si>
  <si>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</si>
  <si>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</si>
  <si>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</si>
  <si>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</si>
  <si>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</si>
  <si>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</si>
  <si>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</si>
  <si>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</si>
  <si>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</si>
  <si>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</si>
  <si>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</si>
  <si>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</si>
  <si>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</si>
  <si>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</si>
  <si>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</si>
  <si>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</si>
  <si>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</si>
  <si>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</si>
  <si>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</si>
  <si>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</si>
  <si>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</si>
  <si>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</si>
  <si>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</si>
  <si>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</si>
  <si>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</si>
  <si>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</si>
  <si>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</si>
  <si>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</si>
  <si>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</si>
  <si>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</si>
  <si>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</si>
  <si>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</si>
  <si>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</si>
  <si>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</si>
  <si>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</si>
  <si>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</si>
  <si>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</si>
  <si>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</si>
  <si>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</si>
  <si>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</si>
  <si>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</si>
  <si>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</si>
  <si>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</si>
  <si>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</si>
  <si>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</si>
  <si>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</si>
  <si>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</si>
  <si>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</si>
  <si>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</si>
  <si>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</si>
  <si>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</si>
  <si>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</si>
  <si>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</si>
  <si>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</si>
  <si>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</si>
  <si>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</si>
  <si>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</si>
  <si>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</si>
  <si>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</si>
  <si>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</si>
  <si>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</si>
  <si>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</si>
  <si>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</si>
  <si>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</si>
  <si>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</si>
  <si>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</si>
  <si>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</si>
  <si>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</si>
  <si>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</si>
  <si>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</si>
  <si>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</si>
  <si>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</si>
  <si>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</si>
  <si>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</si>
  <si>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</si>
  <si>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</si>
  <si>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</si>
  <si>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</si>
  <si>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</si>
  <si>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</si>
  <si>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</si>
  <si>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</si>
  <si>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</si>
  <si>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</si>
  <si>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</si>
  <si>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</si>
  <si>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</si>
  <si>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</si>
  <si>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</si>
  <si>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</si>
  <si>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</si>
  <si>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</si>
  <si>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</si>
  <si>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</si>
  <si>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</si>
  <si>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</si>
  <si>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</si>
  <si>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</si>
  <si>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</si>
  <si>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</si>
  <si>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</si>
  <si>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</si>
  <si>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</si>
  <si>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</si>
  <si>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</si>
  <si>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</si>
  <si>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</si>
  <si>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</si>
  <si>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</si>
  <si>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</si>
  <si>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</si>
  <si>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</si>
  <si>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</si>
  <si>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</si>
  <si>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</si>
  <si>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</si>
  <si>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</si>
  <si>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</si>
  <si>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</si>
  <si>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</si>
  <si>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</si>
  <si>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</si>
  <si>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</si>
  <si>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</si>
  <si>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</si>
  <si>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</si>
  <si>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</si>
  <si>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</si>
  <si>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</si>
  <si>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</si>
  <si>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</si>
  <si>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</si>
  <si>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</si>
  <si>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</si>
  <si>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</si>
  <si>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</si>
  <si>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</si>
  <si>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</si>
  <si>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</si>
  <si>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</si>
  <si>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</si>
  <si>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</si>
  <si>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</si>
  <si>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</si>
  <si>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</si>
  <si>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</si>
  <si>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</si>
  <si>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</si>
  <si>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</si>
  <si>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</si>
  <si>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</si>
  <si>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</si>
  <si>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</si>
  <si>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</si>
  <si>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</si>
  <si>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</si>
  <si>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</si>
  <si>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</si>
  <si>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</si>
  <si>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</si>
  <si>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</si>
  <si>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</si>
  <si>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</si>
  <si>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</si>
  <si>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</si>
  <si>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</si>
  <si>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</si>
  <si>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</si>
  <si>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</si>
  <si>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</si>
  <si>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</si>
  <si>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</si>
  <si>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</si>
  <si>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</si>
  <si>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</si>
  <si>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</si>
  <si>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</si>
  <si>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</si>
  <si>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</si>
  <si>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</si>
  <si>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</si>
  <si>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</si>
  <si>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</si>
  <si>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</si>
  <si>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</si>
  <si>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</si>
  <si>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</si>
  <si>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</si>
  <si>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</si>
  <si>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</si>
  <si>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</si>
  <si>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</si>
  <si>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</si>
  <si>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</si>
  <si>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</si>
  <si>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</si>
  <si>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</si>
  <si>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</si>
  <si>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</si>
  <si>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</si>
  <si>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</si>
  <si>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</si>
  <si>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</si>
  <si>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</si>
  <si>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</si>
  <si>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</si>
  <si>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</si>
  <si>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</si>
  <si>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</si>
  <si>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</si>
  <si>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</si>
  <si>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</si>
  <si>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</si>
  <si>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</si>
  <si>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</si>
  <si>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</si>
  <si>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</si>
  <si>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</si>
  <si>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</si>
  <si>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</si>
  <si>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</si>
  <si>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</si>
  <si>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</si>
  <si>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</si>
  <si>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</si>
  <si>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</si>
  <si>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</si>
  <si>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</si>
  <si>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</si>
  <si>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</si>
  <si>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</si>
  <si>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</si>
  <si>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</si>
  <si>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</si>
  <si>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</si>
  <si>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</si>
  <si>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</si>
  <si>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</si>
  <si>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</si>
  <si>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</si>
  <si>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</si>
  <si>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</si>
  <si>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</si>
  <si>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</si>
  <si>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</si>
  <si>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</si>
  <si>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</si>
  <si>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</si>
  <si>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</si>
  <si>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</si>
  <si>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</si>
  <si>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</si>
  <si>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</si>
  <si>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</si>
  <si>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</si>
  <si>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</si>
  <si>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</si>
  <si>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</si>
  <si>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</si>
  <si>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</si>
  <si>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</si>
  <si>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</si>
  <si>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</si>
  <si>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</si>
  <si>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</si>
  <si>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</si>
  <si>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</si>
  <si>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</si>
  <si>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</si>
  <si>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</si>
  <si>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</si>
  <si>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</si>
  <si>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</si>
  <si>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</si>
  <si>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</si>
  <si>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</si>
  <si>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</si>
  <si>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</si>
  <si>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</si>
  <si>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</si>
  <si>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</si>
  <si>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</si>
  <si>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</si>
  <si>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</si>
  <si>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</si>
  <si>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</si>
  <si>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</si>
  <si>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</si>
  <si>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</si>
  <si>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</si>
  <si>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</si>
  <si>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</si>
  <si>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</si>
  <si>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</si>
  <si>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</si>
  <si>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</si>
  <si>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</si>
  <si>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</si>
  <si>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</si>
  <si>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</si>
  <si>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</si>
  <si>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</si>
  <si>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</si>
  <si>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</si>
  <si>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</si>
  <si>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</si>
  <si>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</si>
  <si>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</si>
  <si>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</si>
  <si>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</si>
  <si>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</si>
  <si>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</si>
  <si>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</si>
  <si>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</si>
  <si>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</si>
  <si>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</si>
  <si>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</si>
  <si>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</si>
  <si>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</si>
  <si>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</si>
  <si>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</si>
  <si>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</si>
  <si>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</si>
  <si>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</si>
  <si>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</si>
  <si>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</si>
  <si>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</si>
  <si>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</si>
  <si>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</si>
  <si>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</si>
  <si>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</si>
  <si>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</si>
  <si>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</si>
  <si>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</si>
  <si>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</si>
  <si>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</si>
  <si>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</si>
  <si>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</si>
  <si>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</si>
  <si>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</si>
  <si>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</si>
  <si>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</si>
  <si>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</si>
  <si>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</si>
  <si>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</si>
  <si>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</si>
  <si>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</si>
  <si>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</si>
  <si>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</si>
  <si>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</si>
  <si>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</si>
  <si>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</si>
  <si>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</si>
  <si>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</si>
  <si>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</si>
  <si>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</si>
  <si>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</si>
  <si>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</si>
  <si>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</si>
  <si>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</si>
  <si>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</si>
  <si>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</si>
  <si>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</si>
  <si>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</si>
  <si>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</si>
  <si>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</si>
  <si>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</si>
  <si>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</si>
  <si>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</si>
  <si>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</si>
  <si>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</si>
  <si>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</si>
  <si>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</si>
  <si>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</si>
  <si>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</si>
  <si>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</si>
  <si>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</si>
  <si>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</si>
  <si>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</si>
  <si>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</si>
  <si>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</si>
  <si>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</si>
  <si>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</si>
  <si>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</si>
  <si>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</si>
  <si>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</si>
  <si>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</si>
  <si>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</si>
  <si>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</si>
  <si>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</si>
  <si>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</si>
  <si>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</si>
  <si>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</si>
  <si>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</si>
  <si>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</si>
  <si>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</si>
  <si>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</si>
  <si>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</si>
  <si>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</si>
  <si>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</si>
  <si>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</si>
  <si>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</si>
  <si>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</si>
  <si>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</si>
  <si>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</si>
  <si>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</si>
  <si>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</si>
  <si>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</si>
  <si>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</si>
  <si>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</si>
  <si>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</si>
  <si>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</si>
  <si>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</si>
  <si>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</si>
  <si>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</si>
  <si>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</si>
  <si>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</si>
  <si>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</si>
  <si>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</si>
  <si>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</si>
  <si>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</si>
  <si>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</si>
  <si>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</si>
  <si>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</si>
  <si>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</si>
  <si>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</si>
  <si>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</si>
  <si>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</si>
  <si>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</si>
  <si>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</si>
  <si>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</si>
  <si>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</si>
  <si>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</si>
  <si>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</si>
  <si>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</si>
  <si>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</si>
  <si>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</si>
  <si>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</si>
  <si>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</si>
  <si>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</si>
  <si>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</si>
  <si>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</si>
  <si>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</si>
  <si>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</si>
  <si>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</si>
  <si>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</si>
  <si>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</si>
  <si>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</si>
  <si>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</si>
  <si>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</si>
  <si>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</si>
  <si>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</si>
  <si>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</si>
  <si>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</si>
  <si>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</si>
  <si>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</si>
  <si>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</si>
  <si>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</si>
  <si>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</si>
  <si>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</si>
  <si>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</si>
  <si>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</si>
  <si>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</si>
  <si>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</si>
  <si>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</si>
  <si>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</si>
  <si>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</si>
  <si>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</si>
  <si>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</si>
  <si>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</si>
  <si>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</si>
  <si>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</si>
  <si>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</si>
  <si>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</si>
  <si>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</si>
  <si>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</si>
  <si>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</si>
  <si>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</si>
  <si>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</si>
  <si>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</si>
  <si>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</si>
  <si>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</si>
  <si>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</si>
  <si>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</si>
  <si>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</si>
  <si>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</si>
  <si>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</si>
  <si>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</si>
  <si>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</si>
  <si>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</si>
  <si>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</si>
  <si>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</si>
  <si>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</si>
  <si>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</si>
  <si>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</si>
  <si>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</si>
  <si>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</si>
  <si>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</si>
  <si>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</si>
  <si>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</si>
  <si>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</si>
  <si>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</si>
  <si>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</si>
  <si>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</si>
  <si>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</si>
  <si>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</si>
  <si>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</si>
  <si>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</si>
  <si>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</si>
  <si>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</si>
  <si>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</si>
  <si>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</si>
  <si>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</si>
  <si>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</si>
  <si>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</si>
  <si>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</si>
  <si>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</si>
  <si>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</si>
  <si>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</si>
  <si>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</si>
  <si>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</si>
  <si>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</si>
  <si>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</si>
  <si>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</si>
  <si>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</si>
  <si>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</si>
  <si>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</si>
  <si>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</si>
  <si>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</si>
  <si>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</si>
  <si>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</si>
  <si>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</si>
  <si>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</si>
  <si>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</si>
  <si>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</si>
  <si>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</si>
  <si>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</si>
  <si>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</si>
  <si>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</si>
  <si>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</si>
  <si>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</si>
  <si>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</si>
  <si>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</si>
  <si>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</si>
  <si>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</si>
  <si>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</si>
  <si>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</si>
  <si>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</si>
  <si>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</si>
  <si>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</si>
  <si>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</si>
  <si>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</si>
  <si>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</si>
  <si>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</si>
  <si>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</si>
  <si>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</si>
  <si>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</si>
  <si>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</si>
  <si>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</si>
  <si>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</si>
  <si>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</si>
  <si>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</si>
  <si>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</si>
  <si>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</si>
  <si>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</si>
  <si>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</si>
  <si>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</si>
  <si>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</si>
  <si>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</si>
  <si>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</si>
  <si>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</si>
  <si>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</si>
  <si>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</si>
  <si>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</si>
  <si>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</si>
  <si>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</si>
  <si>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</si>
  <si>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</si>
  <si>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</si>
  <si>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</si>
  <si>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</si>
  <si>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</si>
  <si>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</si>
  <si>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</si>
  <si>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</si>
  <si>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</si>
  <si>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</si>
  <si>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</si>
  <si>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</si>
  <si>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</si>
  <si>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</si>
  <si>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</si>
  <si>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</si>
  <si>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</si>
  <si>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</si>
  <si>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</si>
  <si>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</si>
  <si>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</si>
  <si>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</si>
  <si>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</si>
  <si>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</si>
  <si>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</si>
  <si>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</si>
  <si>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</si>
  <si>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</si>
  <si>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</si>
  <si>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</si>
  <si>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</si>
  <si>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</si>
  <si>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</si>
  <si>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</si>
  <si>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</si>
  <si>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</si>
  <si>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</si>
  <si>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</si>
  <si>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</si>
  <si>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</si>
  <si>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</si>
  <si>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</si>
  <si>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</si>
  <si>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</si>
  <si>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</si>
  <si>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</si>
  <si>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</si>
  <si>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</si>
  <si>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</si>
  <si>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</si>
  <si>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</si>
  <si>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</si>
  <si>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</si>
  <si>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</si>
  <si>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</si>
  <si>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</si>
  <si>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</si>
  <si>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</si>
  <si>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</si>
  <si>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</si>
  <si>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</si>
  <si>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</si>
  <si>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</si>
  <si>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</si>
  <si>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</si>
  <si>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</si>
  <si>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</si>
  <si>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</si>
  <si>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</si>
  <si>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</si>
  <si>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</si>
  <si>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</si>
  <si>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</si>
  <si>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</si>
  <si>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</si>
  <si>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</si>
  <si>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</si>
  <si>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</si>
  <si>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</si>
  <si>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</si>
  <si>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</si>
  <si>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</si>
  <si>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</si>
  <si>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</si>
  <si>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</si>
  <si>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</si>
  <si>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</si>
  <si>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</si>
  <si>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</si>
  <si>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</si>
  <si>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</si>
  <si>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</si>
  <si>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</si>
  <si>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</si>
  <si>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</si>
  <si>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</si>
  <si>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</si>
  <si>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</si>
  <si>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</si>
  <si>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</si>
  <si>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</si>
  <si>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</si>
  <si>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</si>
  <si>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</si>
  <si>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</si>
  <si>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</si>
  <si>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</si>
  <si>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</si>
  <si>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</si>
  <si>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</si>
  <si>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</si>
  <si>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</si>
  <si>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</si>
  <si>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</si>
  <si>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</si>
  <si>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</si>
  <si>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</si>
  <si>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</si>
  <si>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</si>
  <si>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</si>
  <si>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</si>
  <si>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</si>
  <si>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</si>
  <si>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</si>
  <si>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</si>
  <si>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</si>
  <si>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</si>
  <si>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</si>
  <si>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</si>
  <si>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</si>
  <si>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</si>
  <si>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</si>
  <si>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</si>
  <si>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</si>
  <si>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</si>
  <si>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</si>
  <si>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</si>
  <si>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</si>
  <si>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</si>
  <si>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</si>
  <si>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</si>
  <si>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</si>
  <si>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</si>
  <si>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</si>
  <si>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</si>
  <si>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</si>
  <si>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</si>
  <si>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</si>
  <si>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</si>
  <si>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</si>
  <si>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</si>
  <si>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</si>
  <si>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</si>
  <si>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</si>
  <si>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</si>
  <si>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</si>
  <si>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</si>
  <si>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</si>
  <si>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</si>
  <si>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</si>
  <si>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</si>
  <si>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</si>
  <si>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</si>
  <si>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</si>
  <si>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</si>
  <si>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</si>
  <si>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</si>
  <si>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</si>
  <si>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</si>
  <si>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</si>
  <si>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</si>
  <si>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</si>
  <si>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</si>
  <si>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</si>
  <si>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</si>
  <si>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</si>
  <si>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</si>
  <si>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</si>
  <si>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</si>
  <si>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</si>
  <si>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</si>
  <si>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</si>
  <si>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</si>
  <si>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</si>
  <si>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</si>
  <si>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</si>
  <si>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</si>
  <si>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</si>
  <si>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</si>
  <si>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</si>
  <si>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</si>
  <si>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</si>
  <si>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</si>
  <si>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</si>
  <si>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</si>
  <si>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</si>
  <si>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</si>
  <si>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</si>
  <si>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</si>
  <si>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</si>
  <si>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</si>
  <si>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</si>
  <si>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</si>
  <si>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</si>
  <si>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</si>
  <si>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</si>
  <si>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</si>
  <si>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</si>
  <si>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</si>
  <si>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</si>
  <si>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</si>
  <si>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</si>
  <si>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</si>
  <si>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</si>
  <si>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</si>
  <si>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</si>
  <si>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</si>
  <si>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</si>
  <si>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</si>
  <si>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</si>
  <si>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</si>
  <si>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</si>
  <si>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</si>
  <si>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</si>
  <si>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</si>
  <si>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</si>
  <si>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</si>
  <si>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</si>
  <si>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</si>
  <si>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</si>
  <si>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</si>
  <si>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</si>
  <si>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</si>
  <si>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</si>
  <si>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</si>
  <si>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</si>
  <si>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</si>
  <si>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</si>
  <si>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</si>
  <si>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</si>
  <si>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</si>
  <si>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</si>
  <si>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</si>
  <si>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</si>
  <si>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</si>
  <si>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</si>
  <si>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</si>
  <si>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</si>
  <si>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</si>
  <si>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</si>
  <si>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</si>
  <si>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</si>
  <si>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</si>
  <si>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</si>
  <si>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</si>
  <si>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</si>
  <si>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</si>
  <si>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</si>
  <si>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</si>
  <si>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</si>
  <si>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</si>
  <si>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</si>
  <si>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</si>
  <si>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</si>
  <si>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</si>
  <si>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</si>
  <si>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</si>
  <si>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</si>
  <si>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</si>
  <si>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</si>
  <si>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</si>
  <si>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</si>
  <si>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</si>
  <si>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</si>
  <si>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</si>
  <si>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</si>
  <si>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</si>
  <si>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</si>
  <si>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</si>
  <si>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</si>
  <si>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</si>
  <si>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</si>
  <si>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</si>
  <si>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</si>
  <si>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</si>
  <si>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</si>
  <si>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</si>
  <si>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</si>
  <si>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</si>
  <si>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</si>
  <si>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</si>
  <si>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</si>
  <si>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</si>
  <si>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</si>
  <si>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</si>
  <si>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</si>
  <si>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</si>
  <si>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</si>
  <si>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</si>
  <si>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</si>
  <si>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</si>
  <si>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</si>
  <si>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</si>
  <si>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</si>
  <si>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</si>
  <si>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</si>
  <si>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</si>
  <si>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</si>
  <si>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</si>
  <si>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</si>
  <si>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</si>
  <si>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</si>
  <si>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</si>
  <si>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</si>
  <si>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</si>
  <si>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</si>
  <si>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</si>
  <si>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</si>
  <si>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</si>
  <si>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</si>
  <si>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</si>
  <si>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</si>
  <si>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</si>
  <si>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</si>
  <si>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</si>
  <si>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</si>
  <si>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</si>
  <si>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</si>
  <si>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</si>
  <si>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</si>
  <si>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</si>
  <si>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</si>
  <si>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</si>
  <si>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</si>
  <si>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</si>
  <si>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</si>
  <si>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</si>
  <si>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</si>
  <si>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</si>
  <si>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</si>
  <si>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</si>
  <si>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</si>
  <si>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</si>
  <si>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</si>
  <si>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</si>
  <si>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</si>
  <si>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</si>
  <si>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</si>
  <si>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</si>
  <si>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</si>
  <si>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</si>
  <si>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</si>
  <si>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</si>
  <si>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</si>
  <si>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</si>
  <si>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</si>
  <si>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</si>
  <si>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</si>
  <si>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</si>
  <si>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</si>
  <si>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</si>
  <si>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</si>
  <si>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</si>
  <si>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</si>
  <si>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</si>
  <si>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</si>
  <si>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</si>
  <si>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</si>
  <si>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</si>
  <si>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</si>
  <si>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</si>
  <si>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</si>
  <si>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</si>
  <si>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</si>
  <si>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</si>
  <si>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</si>
  <si>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</si>
  <si>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</si>
  <si>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</si>
  <si>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</si>
  <si>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</si>
  <si>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</si>
  <si>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</si>
  <si>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</si>
  <si>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</si>
  <si>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</si>
  <si>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</si>
  <si>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</si>
  <si>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</si>
  <si>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</si>
  <si>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</si>
  <si>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</si>
  <si>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</si>
  <si>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</si>
  <si>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</si>
  <si>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</si>
  <si>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</si>
  <si>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</si>
  <si>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</si>
  <si>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</si>
  <si>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</si>
  <si>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</si>
  <si>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</si>
  <si>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</si>
  <si>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</si>
  <si>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</si>
  <si>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</si>
  <si>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</si>
  <si>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</si>
  <si>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</si>
  <si>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</si>
  <si>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</si>
  <si>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</si>
  <si>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</si>
  <si>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</si>
  <si>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</si>
  <si>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</si>
  <si>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</si>
  <si>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</si>
  <si>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</si>
  <si>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</si>
  <si>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</si>
  <si>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</si>
  <si>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</si>
  <si>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</si>
  <si>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</si>
  <si>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</si>
  <si>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</si>
  <si>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</si>
  <si>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</si>
  <si>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</si>
  <si>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</si>
  <si>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</si>
  <si>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</si>
  <si>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</si>
  <si>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</si>
  <si>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</si>
  <si>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</si>
  <si>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</si>
  <si>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</si>
  <si>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</si>
  <si>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</si>
  <si>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</si>
  <si>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</si>
  <si>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</si>
  <si>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</si>
  <si>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</si>
  <si>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</si>
  <si>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</si>
  <si>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</si>
  <si>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</si>
  <si>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</si>
  <si>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</si>
  <si>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</si>
  <si>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</si>
  <si>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</si>
  <si>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</si>
  <si>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</si>
  <si>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</si>
  <si>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</si>
  <si>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</si>
  <si>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</si>
  <si>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</si>
  <si>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</si>
  <si>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</si>
  <si>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</si>
  <si>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</si>
  <si>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</si>
  <si>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</si>
  <si>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</si>
  <si>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</si>
  <si>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</si>
  <si>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</si>
  <si>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</si>
  <si>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</si>
  <si>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</si>
  <si>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</si>
  <si>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</si>
  <si>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</si>
  <si>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</si>
  <si>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</si>
  <si>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</si>
  <si>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</si>
  <si>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</si>
  <si>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</si>
  <si>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</si>
  <si>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</si>
  <si>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</si>
  <si>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</si>
  <si>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</si>
  <si>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</si>
  <si>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</si>
  <si>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</si>
  <si>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</si>
  <si>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</si>
  <si>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</si>
  <si>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</si>
  <si>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</si>
  <si>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</si>
  <si>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</si>
  <si>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</si>
  <si>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</si>
  <si>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</si>
  <si>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</si>
  <si>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</si>
  <si>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</si>
  <si>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</si>
  <si>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</si>
  <si>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</si>
  <si>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</si>
  <si>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</si>
  <si>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</si>
  <si>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</si>
  <si>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</si>
  <si>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</si>
  <si>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</si>
  <si>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</si>
  <si>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</si>
  <si>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</si>
  <si>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</si>
  <si>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</si>
  <si>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</si>
  <si>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</si>
  <si>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</si>
  <si>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</si>
  <si>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</si>
  <si>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</si>
  <si>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</si>
  <si>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</si>
  <si>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</si>
  <si>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</si>
  <si>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</si>
  <si>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</si>
  <si>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</si>
  <si>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</si>
  <si>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</si>
  <si>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</si>
  <si>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</si>
  <si>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</si>
  <si>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</si>
  <si>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</si>
  <si>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</si>
  <si>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</si>
  <si>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</si>
  <si>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</si>
  <si>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</si>
  <si>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</si>
  <si>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</si>
  <si>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</si>
  <si>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</si>
  <si>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</si>
  <si>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</si>
  <si>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</si>
  <si>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</si>
  <si>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</si>
  <si>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</si>
  <si>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</si>
  <si>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</si>
  <si>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</si>
  <si>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</si>
  <si>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</si>
  <si>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</si>
  <si>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</si>
  <si>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</si>
  <si>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</si>
  <si>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</si>
  <si>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</si>
  <si>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</si>
  <si>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</si>
  <si>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</si>
  <si>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</si>
  <si>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</si>
  <si>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</si>
  <si>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</si>
  <si>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</si>
  <si>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</si>
  <si>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</si>
  <si>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</si>
  <si>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</si>
  <si>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</si>
  <si>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</si>
  <si>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</si>
  <si>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</si>
  <si>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</si>
  <si>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</si>
  <si>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</si>
  <si>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</si>
  <si>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</si>
  <si>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</si>
  <si>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</si>
  <si>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</si>
  <si>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</si>
  <si>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</si>
  <si>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</si>
  <si>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</si>
  <si>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</si>
  <si>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</si>
  <si>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</si>
  <si>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</si>
  <si>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</si>
  <si>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</si>
  <si>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</si>
  <si>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</si>
  <si>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</si>
  <si>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</si>
  <si>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</si>
  <si>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</si>
  <si>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</si>
  <si>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</si>
  <si>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</si>
  <si>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</si>
  <si>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</si>
  <si>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</si>
  <si>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</si>
  <si>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</si>
  <si>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</si>
  <si>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</si>
  <si>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</si>
  <si>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</si>
  <si>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</si>
  <si>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</si>
  <si>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</si>
  <si>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</si>
  <si>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</si>
  <si>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</si>
  <si>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</si>
  <si>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</si>
  <si>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</si>
  <si>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</si>
  <si>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</si>
  <si>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</si>
  <si>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</si>
  <si>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</si>
  <si>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</si>
  <si>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</si>
  <si>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</si>
  <si>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</si>
  <si>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</si>
  <si>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</si>
  <si>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</si>
  <si>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</si>
  <si>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</si>
  <si>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</si>
  <si>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</si>
  <si>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</si>
  <si>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</si>
  <si>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</si>
  <si>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</si>
  <si>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</si>
  <si>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</si>
  <si>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</si>
  <si>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</si>
  <si>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</si>
  <si>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</si>
  <si>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</si>
  <si>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</si>
  <si>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</si>
  <si>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</si>
  <si>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</si>
  <si>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</si>
  <si>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</si>
  <si>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</si>
  <si>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</si>
  <si>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</si>
  <si>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</si>
  <si>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</si>
  <si>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</si>
  <si>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</si>
  <si>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</si>
  <si>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</si>
  <si>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</si>
  <si>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</si>
  <si>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</si>
  <si>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</si>
  <si>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</si>
  <si>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</si>
  <si>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</si>
  <si>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</si>
  <si>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</si>
  <si>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</si>
  <si>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</si>
  <si>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</si>
  <si>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</si>
  <si>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</si>
  <si>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</si>
  <si>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</si>
  <si>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</si>
  <si>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</si>
  <si>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</si>
  <si>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</si>
  <si>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</si>
  <si>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</si>
  <si>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</si>
  <si>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</si>
  <si>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</si>
  <si>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</si>
  <si>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</si>
  <si>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</si>
  <si>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</si>
  <si>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</si>
  <si>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</si>
  <si>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</si>
  <si>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</si>
  <si>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</si>
  <si>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</si>
  <si>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</si>
  <si>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</si>
  <si>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</si>
  <si>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</si>
  <si>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</si>
  <si>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</si>
  <si>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</si>
  <si>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</si>
  <si>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</si>
  <si>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</si>
  <si>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</si>
  <si>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</si>
  <si>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</si>
  <si>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</si>
  <si>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</si>
  <si>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</si>
  <si>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</si>
  <si>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</si>
  <si>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</si>
  <si>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</si>
  <si>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</si>
  <si>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</si>
  <si>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</si>
  <si>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</si>
  <si>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</si>
  <si>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</si>
  <si>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</si>
  <si>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</si>
  <si>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</si>
  <si>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</si>
  <si>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</si>
  <si>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</si>
  <si>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</si>
  <si>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</si>
  <si>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</si>
  <si>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</si>
  <si>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</si>
  <si>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</si>
  <si>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</si>
  <si>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</si>
  <si>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</si>
  <si>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</si>
  <si>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</si>
  <si>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</si>
  <si>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</si>
  <si>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</si>
  <si>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</si>
  <si>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</si>
  <si>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</si>
  <si>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</si>
  <si>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</si>
  <si>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</si>
  <si>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</si>
  <si>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</si>
  <si>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</si>
  <si>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</si>
  <si>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</si>
  <si>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</si>
  <si>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</si>
  <si>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</si>
  <si>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</si>
  <si>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</si>
  <si>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</si>
  <si>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</si>
  <si>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</si>
  <si>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</si>
  <si>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</si>
  <si>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</si>
  <si>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</si>
  <si>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</si>
  <si>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</si>
  <si>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</si>
  <si>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</si>
  <si>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</si>
  <si>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</si>
  <si>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</si>
  <si>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</si>
  <si>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</si>
  <si>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</si>
  <si>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</si>
  <si>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</si>
  <si>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</si>
  <si>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</si>
  <si>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</si>
  <si>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</si>
  <si>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</si>
  <si>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</si>
  <si>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</si>
  <si>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</si>
  <si>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</si>
  <si>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</si>
  <si>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</si>
  <si>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</si>
  <si>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</si>
  <si>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</si>
  <si>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</si>
  <si>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</si>
  <si>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</si>
  <si>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</si>
  <si>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</si>
  <si>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</si>
  <si>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</si>
  <si>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</si>
  <si>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</si>
  <si>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</si>
  <si>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</si>
  <si>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</si>
  <si>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</si>
  <si>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</si>
  <si>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</si>
  <si>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</si>
  <si>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</si>
  <si>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</si>
  <si>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</si>
  <si>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</si>
  <si>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</si>
  <si>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</si>
  <si>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</si>
  <si>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</si>
  <si>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</si>
  <si>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</si>
  <si>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</si>
  <si>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</si>
  <si>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</si>
  <si>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</si>
  <si>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</si>
  <si>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</si>
  <si>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</si>
  <si>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</si>
  <si>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</si>
  <si>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</si>
  <si>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</si>
  <si>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</si>
  <si>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</si>
  <si>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</si>
  <si>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</si>
  <si>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</si>
  <si>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</si>
  <si>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</si>
  <si>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</si>
  <si>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</si>
  <si>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</si>
  <si>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</si>
  <si>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</si>
  <si>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</si>
  <si>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</si>
  <si>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</si>
  <si>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</si>
  <si>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</si>
  <si>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</si>
  <si>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</si>
  <si>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</si>
  <si>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</si>
  <si>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</si>
  <si>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</si>
  <si>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</si>
  <si>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</si>
  <si>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</si>
  <si>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</si>
  <si>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</si>
  <si>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</si>
  <si>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</si>
  <si>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</si>
  <si>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</si>
  <si>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</si>
  <si>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</si>
  <si>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</si>
  <si>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</si>
  <si>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</si>
  <si>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</si>
  <si>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</si>
  <si>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</si>
  <si>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</si>
  <si>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</si>
  <si>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</si>
  <si>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</si>
  <si>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</si>
  <si>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</si>
  <si>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</si>
  <si>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</si>
  <si>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</si>
  <si>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</si>
  <si>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</si>
  <si>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</si>
  <si>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</si>
  <si>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</si>
  <si>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</si>
  <si>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</si>
  <si>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</si>
  <si>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</si>
  <si>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</si>
  <si>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</si>
  <si>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</si>
  <si>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</si>
  <si>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</si>
  <si>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</si>
  <si>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</si>
  <si>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</si>
  <si>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</si>
  <si>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</si>
  <si>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</si>
  <si>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</si>
  <si>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</si>
  <si>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</si>
  <si>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</si>
  <si>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</si>
  <si>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</si>
  <si>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</si>
  <si>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</si>
  <si>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</si>
  <si>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</si>
  <si>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</si>
  <si>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</si>
  <si>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</si>
  <si>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</si>
  <si>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</si>
  <si>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</si>
  <si>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</si>
  <si>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</si>
  <si>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</si>
  <si>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</si>
  <si>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</si>
  <si>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</si>
  <si>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</si>
  <si>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</si>
  <si>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</si>
  <si>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</si>
  <si>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</si>
  <si>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</si>
  <si>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</si>
  <si>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</si>
  <si>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</si>
  <si>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</si>
  <si>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</si>
  <si>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</si>
  <si>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</si>
  <si>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</si>
  <si>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</si>
  <si>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</si>
  <si>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</si>
  <si>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</si>
  <si>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</si>
  <si>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</si>
  <si>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</si>
  <si>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</si>
  <si>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</si>
  <si>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</si>
  <si>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</si>
  <si>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</si>
  <si>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</si>
  <si>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</si>
  <si>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</si>
  <si>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</si>
  <si>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</si>
  <si>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</si>
  <si>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</si>
  <si>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</si>
  <si>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</si>
  <si>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</si>
  <si>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</si>
  <si>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</si>
  <si>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</si>
  <si>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</si>
  <si>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</si>
  <si>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</si>
  <si>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</si>
  <si>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</si>
  <si>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</si>
  <si>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</si>
  <si>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</si>
  <si>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</si>
  <si>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</si>
  <si>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</si>
  <si>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</si>
  <si>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</si>
  <si>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</si>
  <si>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</si>
  <si>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</si>
  <si>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</si>
  <si>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</si>
  <si>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</si>
  <si>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</si>
  <si>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</si>
  <si>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</si>
  <si>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</si>
  <si>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</si>
  <si>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</si>
  <si>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</si>
  <si>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</si>
  <si>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</si>
  <si>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</si>
  <si>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</si>
  <si>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</si>
  <si>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</si>
  <si>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</si>
  <si>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</si>
  <si>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</si>
  <si>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</si>
  <si>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</si>
  <si>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</si>
  <si>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</si>
  <si>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</si>
  <si>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</si>
  <si>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</si>
  <si>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</si>
  <si>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</si>
  <si>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</si>
  <si>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</si>
  <si>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</si>
  <si>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</si>
  <si>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</si>
  <si>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</si>
  <si>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</si>
  <si>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</si>
  <si>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</si>
  <si>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</si>
  <si>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</si>
  <si>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</si>
  <si>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</si>
  <si>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</si>
  <si>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</si>
  <si>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</si>
  <si>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</si>
  <si>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</si>
  <si>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</si>
  <si>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</si>
  <si>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</si>
  <si>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</si>
  <si>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</si>
  <si>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</si>
  <si>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</si>
  <si>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</si>
  <si>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</si>
  <si>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</si>
  <si>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</si>
  <si>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</si>
  <si>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</si>
  <si>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</si>
  <si>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</si>
  <si>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</si>
  <si>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</si>
  <si>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</si>
  <si>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</si>
  <si>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</si>
  <si>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</si>
  <si>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</si>
  <si>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</si>
  <si>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</si>
  <si>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</si>
  <si>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</si>
  <si>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</si>
  <si>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</si>
  <si>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</si>
  <si>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</si>
  <si>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</si>
  <si>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</si>
  <si>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</si>
  <si>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</si>
  <si>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</si>
  <si>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</si>
  <si>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</si>
  <si>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</si>
  <si>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</si>
  <si>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</si>
  <si>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</si>
  <si>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</si>
  <si>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</si>
  <si>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</si>
  <si>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</si>
  <si>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</si>
  <si>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</si>
  <si>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</si>
  <si>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</si>
  <si>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</si>
  <si>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</si>
  <si>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</si>
  <si>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</si>
  <si>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</si>
  <si>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</si>
  <si>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</si>
  <si>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</si>
  <si>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</si>
  <si>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</si>
  <si>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</si>
  <si>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</si>
  <si>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</si>
  <si>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</si>
  <si>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</si>
  <si>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</si>
  <si>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</si>
  <si>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</si>
  <si>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</si>
  <si>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</si>
  <si>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</si>
  <si>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</si>
  <si>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</si>
  <si>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</si>
  <si>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</si>
  <si>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</si>
  <si>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</si>
  <si>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</si>
  <si>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</si>
  <si>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</si>
  <si>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</si>
  <si>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</si>
  <si>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</si>
  <si>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</si>
  <si>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</si>
  <si>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</si>
  <si>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</si>
  <si>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</si>
  <si>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</si>
  <si>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</si>
  <si>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</si>
  <si>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</si>
  <si>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</si>
  <si>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</si>
  <si>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</si>
  <si>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</si>
  <si>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</si>
  <si>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</si>
  <si>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</si>
  <si>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</si>
  <si>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</si>
  <si>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</si>
  <si>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</si>
  <si>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</si>
  <si>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</si>
  <si>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</si>
  <si>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</si>
  <si>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</si>
  <si>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</si>
  <si>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</si>
  <si>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</si>
  <si>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</si>
  <si>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</si>
  <si>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</si>
  <si>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</si>
  <si>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</si>
  <si>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</si>
  <si>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</si>
  <si>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</si>
  <si>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</si>
  <si>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</si>
  <si>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</si>
  <si>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</si>
  <si>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</si>
  <si>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</si>
  <si>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</si>
  <si>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</si>
  <si>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</si>
  <si>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</si>
  <si>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</si>
  <si>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</si>
  <si>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</si>
  <si>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</si>
  <si>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</si>
  <si>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</si>
  <si>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</si>
  <si>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</si>
  <si>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</si>
  <si>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</si>
  <si>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</si>
  <si>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</si>
  <si>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</si>
  <si>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</si>
  <si>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</si>
  <si>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</si>
  <si>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</si>
  <si>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</si>
  <si>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</si>
  <si>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</si>
  <si>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</si>
  <si>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</si>
  <si>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</si>
  <si>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</si>
  <si>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</si>
  <si>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</si>
  <si>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</si>
  <si>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</si>
  <si>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</si>
  <si>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</si>
  <si>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</si>
  <si>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</si>
  <si>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</si>
  <si>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</si>
  <si>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</si>
  <si>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</si>
  <si>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</si>
  <si>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</si>
  <si>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</si>
  <si>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</si>
  <si>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</si>
  <si>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</si>
  <si>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</si>
  <si>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</si>
  <si>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</si>
  <si>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</si>
  <si>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</si>
  <si>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</si>
  <si>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</si>
  <si>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</si>
  <si>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</si>
  <si>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</si>
  <si>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</si>
  <si>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</si>
  <si>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</si>
  <si>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</si>
  <si>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</si>
  <si>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</si>
  <si>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</si>
  <si>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</si>
  <si>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</si>
  <si>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</si>
  <si>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</si>
  <si>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</si>
  <si>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</si>
  <si>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</si>
  <si>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</si>
  <si>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</si>
  <si>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</si>
  <si>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</si>
  <si>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</si>
  <si>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</si>
  <si>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</si>
  <si>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</si>
  <si>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</si>
  <si>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</si>
  <si>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</si>
  <si>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</si>
  <si>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</si>
  <si>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</si>
  <si>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</si>
  <si>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</si>
  <si>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</si>
  <si>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</si>
  <si>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</si>
  <si>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</si>
  <si>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</si>
  <si>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</si>
  <si>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</si>
  <si>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</si>
  <si>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</si>
  <si>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</si>
  <si>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</si>
  <si>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</si>
  <si>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</si>
  <si>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</si>
  <si>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</si>
  <si>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</si>
  <si>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</si>
  <si>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</si>
  <si>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</si>
  <si>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</si>
  <si>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</si>
  <si>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</si>
  <si>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</si>
  <si>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</si>
  <si>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</si>
  <si>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</si>
  <si>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</si>
  <si>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</si>
  <si>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</si>
  <si>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</si>
  <si>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</si>
  <si>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</si>
  <si>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</si>
  <si>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</si>
  <si>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</si>
  <si>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</si>
  <si>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</si>
  <si>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</si>
  <si>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</si>
  <si>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</si>
  <si>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</si>
  <si>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</si>
  <si>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</si>
  <si>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</si>
  <si>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</si>
  <si>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</si>
  <si>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</si>
  <si>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</si>
  <si>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</si>
  <si>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</si>
  <si>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</si>
  <si>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</si>
  <si>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</si>
  <si>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</si>
  <si>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</si>
  <si>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</si>
  <si>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</si>
  <si>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</si>
  <si>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</si>
  <si>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</si>
  <si>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</si>
  <si>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</si>
  <si>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</si>
  <si>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</si>
  <si>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</si>
  <si>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</si>
  <si>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</si>
  <si>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</si>
  <si>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</si>
  <si>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</si>
  <si>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</si>
  <si>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</si>
  <si>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</si>
  <si>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</si>
  <si>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</si>
  <si>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</si>
  <si>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</si>
  <si>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</si>
  <si>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</si>
  <si>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</si>
  <si>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</si>
  <si>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</si>
  <si>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</si>
  <si>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</si>
  <si>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</si>
  <si>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</si>
  <si>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</si>
  <si>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</si>
  <si>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</si>
  <si>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</si>
  <si>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</si>
  <si>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</si>
  <si>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</si>
  <si>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</si>
  <si>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</si>
  <si>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</si>
  <si>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</si>
  <si>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</si>
  <si>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</si>
  <si>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</si>
  <si>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</si>
  <si>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</si>
  <si>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</si>
  <si>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</si>
  <si>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</si>
  <si>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</si>
  <si>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</si>
  <si>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</si>
  <si>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</si>
  <si>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</si>
  <si>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</si>
  <si>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</si>
  <si>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</si>
  <si>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</si>
  <si>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</si>
  <si>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</si>
  <si>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</si>
  <si>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</si>
  <si>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</si>
  <si>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</si>
  <si>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</si>
  <si>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</si>
  <si>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</si>
  <si>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</si>
  <si>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</si>
  <si>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</si>
  <si>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</si>
  <si>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</si>
  <si>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</si>
  <si>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</si>
  <si>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</si>
  <si>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</si>
  <si>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</si>
  <si>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</si>
  <si>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</si>
  <si>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</si>
  <si>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</si>
  <si>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</si>
  <si>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</si>
  <si>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</si>
  <si>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</si>
  <si>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</si>
  <si>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</si>
  <si>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</si>
  <si>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</si>
  <si>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</si>
  <si>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</si>
  <si>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</si>
  <si>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</si>
  <si>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</si>
  <si>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</si>
  <si>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</si>
  <si>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</si>
  <si>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</si>
  <si>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</si>
  <si>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</si>
  <si>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</si>
  <si>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</si>
  <si>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</si>
  <si>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</si>
  <si>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</si>
  <si>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</si>
  <si>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</si>
  <si>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</si>
  <si>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</si>
  <si>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</si>
  <si>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</si>
  <si>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</si>
  <si>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</si>
  <si>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</si>
  <si>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</si>
  <si>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</si>
  <si>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</si>
  <si>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</si>
  <si>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</si>
  <si>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</si>
  <si>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</si>
  <si>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</si>
  <si>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</si>
  <si>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</si>
  <si>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</si>
  <si>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</si>
  <si>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</si>
  <si>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</si>
  <si>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</si>
  <si>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</si>
  <si>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</si>
  <si>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</si>
  <si>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</si>
  <si>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</si>
  <si>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</si>
  <si>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</si>
  <si>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</si>
  <si>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</si>
  <si>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</si>
  <si>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</si>
  <si>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</si>
  <si>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</si>
  <si>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</si>
  <si>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</si>
  <si>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</si>
  <si>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</si>
  <si>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</si>
  <si>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</si>
  <si>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</si>
  <si>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</si>
  <si>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</si>
  <si>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</si>
  <si>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</si>
  <si>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</si>
  <si>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</si>
  <si>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</si>
  <si>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</si>
  <si>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</si>
  <si>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</si>
  <si>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</si>
  <si>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</si>
  <si>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</si>
  <si>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</si>
  <si>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</si>
  <si>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</si>
  <si>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</si>
  <si>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</si>
  <si>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</si>
  <si>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</si>
  <si>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</si>
  <si>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</si>
  <si>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</si>
  <si>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</si>
  <si>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</si>
  <si>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</si>
  <si>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</si>
  <si>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</si>
  <si>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</si>
  <si>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</si>
  <si>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</si>
  <si>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</si>
  <si>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</si>
  <si>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</si>
  <si>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</si>
  <si>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</si>
  <si>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</si>
  <si>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</si>
  <si>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</si>
  <si>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</si>
  <si>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</si>
  <si>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</si>
  <si>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</si>
  <si>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</si>
  <si>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</si>
  <si>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</si>
  <si>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</si>
  <si>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</si>
  <si>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</si>
  <si>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</si>
  <si>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</si>
  <si>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</si>
  <si>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</si>
  <si>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</si>
  <si>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</si>
  <si>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</si>
  <si>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</si>
  <si>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</si>
  <si>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</si>
  <si>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</si>
  <si>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</si>
  <si>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</si>
  <si>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</si>
  <si>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</si>
  <si>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</si>
  <si>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</si>
  <si>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</si>
  <si>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</si>
  <si>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</si>
  <si>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</si>
  <si>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</si>
  <si>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</si>
  <si>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</si>
  <si>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</si>
  <si>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</si>
  <si>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</si>
  <si>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</si>
  <si>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</si>
  <si>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</si>
  <si>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</si>
  <si>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</si>
  <si>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</si>
  <si>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</si>
  <si>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</si>
  <si>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</si>
  <si>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</si>
  <si>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</si>
  <si>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</si>
  <si>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</si>
  <si>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</si>
  <si>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</si>
  <si>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</si>
  <si>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</si>
  <si>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</si>
  <si>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</si>
  <si>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</si>
  <si>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</si>
  <si>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</si>
  <si>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</si>
  <si>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</si>
  <si>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</si>
  <si>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</si>
  <si>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</si>
  <si>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</si>
  <si>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</si>
  <si>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</si>
  <si>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</si>
  <si>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</si>
  <si>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</si>
  <si>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</si>
  <si>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</si>
  <si>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</si>
  <si>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</si>
  <si>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</si>
  <si>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</si>
  <si>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</si>
  <si>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</si>
  <si>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</si>
  <si>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</si>
  <si>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</si>
  <si>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</si>
  <si>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</si>
  <si>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</si>
  <si>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</si>
  <si>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</si>
  <si>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</si>
  <si>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</si>
  <si>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</si>
  <si>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</si>
  <si>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</si>
  <si>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</si>
  <si>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</si>
  <si>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</si>
  <si>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</si>
  <si>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</si>
  <si>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</si>
  <si>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</si>
  <si>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</si>
  <si>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</si>
  <si>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</si>
  <si>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</si>
  <si>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</si>
  <si>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</si>
  <si>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</si>
  <si>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</si>
  <si>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</si>
  <si>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</si>
  <si>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</si>
  <si>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</si>
  <si>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</si>
  <si>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</si>
  <si>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</si>
  <si>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</si>
  <si>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</si>
  <si>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</si>
  <si>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</si>
  <si>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</si>
  <si>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</si>
  <si>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</si>
  <si>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</si>
  <si>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</si>
  <si>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</si>
  <si>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</si>
  <si>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</si>
  <si>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</si>
  <si>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</si>
  <si>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</si>
  <si>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</si>
  <si>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</si>
  <si>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</si>
  <si>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</si>
  <si>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</si>
  <si>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</si>
  <si>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</si>
  <si>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</si>
  <si>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</si>
  <si>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</si>
  <si>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</si>
  <si>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</si>
  <si>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</si>
  <si>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</si>
  <si>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</si>
  <si>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</si>
  <si>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</si>
  <si>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</si>
  <si>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</si>
  <si>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</si>
  <si>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</si>
  <si>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</si>
  <si>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</si>
  <si>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</si>
  <si>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</si>
  <si>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</si>
  <si>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</si>
  <si>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</si>
  <si>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</si>
  <si>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</si>
  <si>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</si>
  <si>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</si>
  <si>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</si>
  <si>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</si>
  <si>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</si>
  <si>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</si>
  <si>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</si>
  <si>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</si>
  <si>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</si>
  <si>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</si>
  <si>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</si>
  <si>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</si>
  <si>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</si>
  <si>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</si>
  <si>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</si>
  <si>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</si>
  <si>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</si>
  <si>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</si>
  <si>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</si>
  <si>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</si>
  <si>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</si>
  <si>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</si>
  <si>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</si>
  <si>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</si>
  <si>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</si>
  <si>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</si>
  <si>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</si>
  <si>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</si>
  <si>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</si>
  <si>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</si>
  <si>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</si>
  <si>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</si>
  <si>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</si>
  <si>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</si>
  <si>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</si>
  <si>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</si>
  <si>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</si>
  <si>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</si>
  <si>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</si>
  <si>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</si>
  <si>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</si>
  <si>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</si>
  <si>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</si>
  <si>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</si>
  <si>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</si>
  <si>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</si>
  <si>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</si>
  <si>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</si>
  <si>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</si>
  <si>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</si>
  <si>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</si>
  <si>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</si>
  <si>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</si>
  <si>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</si>
  <si>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</si>
  <si>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</si>
  <si>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</si>
  <si>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</si>
  <si>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</si>
  <si>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</si>
  <si>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</si>
  <si>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</si>
  <si>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</si>
  <si>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</si>
  <si>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</si>
  <si>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</si>
  <si>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</si>
  <si>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</si>
  <si>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</si>
  <si>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</si>
  <si>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</si>
  <si>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</si>
  <si>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</si>
  <si>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</si>
  <si>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</si>
  <si>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</si>
  <si>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</si>
  <si>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</si>
  <si>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</si>
  <si>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</si>
  <si>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</si>
  <si>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</si>
  <si>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</si>
  <si>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</si>
  <si>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</si>
  <si>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</si>
  <si>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</si>
  <si>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</si>
  <si>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</si>
  <si>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</si>
  <si>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</si>
  <si>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</si>
  <si>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</si>
  <si>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</si>
  <si>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</si>
  <si>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</si>
  <si>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</si>
  <si>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</si>
  <si>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</si>
  <si>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</si>
  <si>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</si>
  <si>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</si>
  <si>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</si>
  <si>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</si>
  <si>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</si>
  <si>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</si>
  <si>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</si>
  <si>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</si>
  <si>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</si>
  <si>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</si>
  <si>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</si>
  <si>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</si>
  <si>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</si>
  <si>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</si>
  <si>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</si>
  <si>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</si>
  <si>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</si>
  <si>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</si>
  <si>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</si>
  <si>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</si>
  <si>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</si>
  <si>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</si>
  <si>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</si>
  <si>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</si>
  <si>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</si>
  <si>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</si>
  <si>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</si>
  <si>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</si>
  <si>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</si>
  <si>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</si>
  <si>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</si>
  <si>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</si>
  <si>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</si>
  <si>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</si>
  <si>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</si>
  <si>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</si>
  <si>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</si>
  <si>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</si>
  <si>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</si>
  <si>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</si>
  <si>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</si>
  <si>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</si>
  <si>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</si>
  <si>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</si>
  <si>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</si>
  <si>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</si>
  <si>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</si>
  <si>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</si>
  <si>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</si>
  <si>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</si>
  <si>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</si>
  <si>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</si>
  <si>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</si>
  <si>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</si>
  <si>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</si>
  <si>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</si>
  <si>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</si>
  <si>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</si>
  <si>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</si>
  <si>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</si>
  <si>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</si>
  <si>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</si>
  <si>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</si>
  <si>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</si>
  <si>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</si>
  <si>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</si>
  <si>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</si>
  <si>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</si>
  <si>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</si>
  <si>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</si>
  <si>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</si>
  <si>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</si>
  <si>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</si>
  <si>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</si>
  <si>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</si>
  <si>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</si>
  <si>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</si>
  <si>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</si>
  <si>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</si>
  <si>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</si>
  <si>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</si>
  <si>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</si>
  <si>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</si>
  <si>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</si>
  <si>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</si>
  <si>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</si>
  <si>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</si>
  <si>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</si>
  <si>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</si>
  <si>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</si>
  <si>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</si>
  <si>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</si>
  <si>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</si>
  <si>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</si>
  <si>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</si>
  <si>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</si>
  <si>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</si>
  <si>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</si>
  <si>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</si>
  <si>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</si>
  <si>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</si>
  <si>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</si>
  <si>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</si>
  <si>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</si>
  <si>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</si>
  <si>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</si>
  <si>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</si>
  <si>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</si>
  <si>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</si>
  <si>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</si>
  <si>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</si>
  <si>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</si>
  <si>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</si>
  <si>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</si>
  <si>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</si>
  <si>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</si>
  <si>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</si>
  <si>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</si>
  <si>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</si>
  <si>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</si>
  <si>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</si>
  <si>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</si>
  <si>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</si>
  <si>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</si>
  <si>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</si>
  <si>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</si>
  <si>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</si>
  <si>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</si>
  <si>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</si>
  <si>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</si>
  <si>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</si>
  <si>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</si>
  <si>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</si>
  <si>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</si>
  <si>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</si>
  <si>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</si>
  <si>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</si>
  <si>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</si>
  <si>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</si>
  <si>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</si>
  <si>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</si>
  <si>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</si>
  <si>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</si>
  <si>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</si>
  <si>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</si>
  <si>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</si>
  <si>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</si>
  <si>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</si>
  <si>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</si>
  <si>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</si>
  <si>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</si>
  <si>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</si>
  <si>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</si>
  <si>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</si>
  <si>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</si>
  <si>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</si>
  <si>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</si>
  <si>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</si>
  <si>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</si>
  <si>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</si>
  <si>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</si>
  <si>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</si>
  <si>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</si>
  <si>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</si>
  <si>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</si>
  <si>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</si>
  <si>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</si>
  <si>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</si>
  <si>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</si>
  <si>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</si>
  <si>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</si>
  <si>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</si>
  <si>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</si>
  <si>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</si>
  <si>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</si>
  <si>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</si>
  <si>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</si>
  <si>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</si>
  <si>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</si>
  <si>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</si>
  <si>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</si>
  <si>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</si>
  <si>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</si>
  <si>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</si>
  <si>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</si>
  <si>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</si>
  <si>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</si>
  <si>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</si>
  <si>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</si>
  <si>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</si>
  <si>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</si>
  <si>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</si>
  <si>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</si>
  <si>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</si>
  <si>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</si>
  <si>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</si>
  <si>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</si>
  <si>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</si>
  <si>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</si>
  <si>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</si>
  <si>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</si>
  <si>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</si>
  <si>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</si>
  <si>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</si>
  <si>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</si>
  <si>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</si>
  <si>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</si>
  <si>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</si>
  <si>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</si>
  <si>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</si>
  <si>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</si>
  <si>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</si>
  <si>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</si>
  <si>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</si>
  <si>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</si>
  <si>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</si>
  <si>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</si>
  <si>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</si>
  <si>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</si>
  <si>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</si>
  <si>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</si>
  <si>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</si>
  <si>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</si>
  <si>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</si>
  <si>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</si>
  <si>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</si>
  <si>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</si>
  <si>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</si>
  <si>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</si>
  <si>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</si>
  <si>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</si>
  <si>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</si>
  <si>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</si>
  <si>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</si>
  <si>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</si>
  <si>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</si>
  <si>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</si>
  <si>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</si>
  <si>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</si>
  <si>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</si>
  <si>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</si>
  <si>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</si>
  <si>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</si>
  <si>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</si>
  <si>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</si>
  <si>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</si>
  <si>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</si>
  <si>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</si>
  <si>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</si>
  <si>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</si>
  <si>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</si>
  <si>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</si>
  <si>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</si>
  <si>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</si>
  <si>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</si>
  <si>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</si>
  <si>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</si>
  <si>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</si>
  <si>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</si>
  <si>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</si>
  <si>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</si>
  <si>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</si>
  <si>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</si>
  <si>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</si>
  <si>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</si>
  <si>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</si>
  <si>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</si>
  <si>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</si>
  <si>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</si>
  <si>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</si>
  <si>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</si>
  <si>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</si>
  <si>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</si>
  <si>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</si>
  <si>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</si>
  <si>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</si>
  <si>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</si>
  <si>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</si>
  <si>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</si>
  <si>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</si>
  <si>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</si>
  <si>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</si>
  <si>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</si>
  <si>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</si>
  <si>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</si>
  <si>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</si>
  <si>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</si>
  <si>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</si>
  <si>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</si>
  <si>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</si>
  <si>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</si>
  <si>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</si>
  <si>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</si>
  <si>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</si>
  <si>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</si>
  <si>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</si>
  <si>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</si>
  <si>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</si>
  <si>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</si>
  <si>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</si>
  <si>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</si>
  <si>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</si>
  <si>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</si>
  <si>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</si>
  <si>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</si>
  <si>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</si>
  <si>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</si>
  <si>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</si>
  <si>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</si>
  <si>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</si>
  <si>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</si>
  <si>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</si>
  <si>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</si>
  <si>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</si>
  <si>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</si>
  <si>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</si>
  <si>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</si>
  <si>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</si>
  <si>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</si>
  <si>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</si>
  <si>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</si>
  <si>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</si>
  <si>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</si>
  <si>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</si>
  <si>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</si>
  <si>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</si>
  <si>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</si>
  <si>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</si>
  <si>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</si>
  <si>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</si>
  <si>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</si>
  <si>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</si>
  <si>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</si>
  <si>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</si>
  <si>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</si>
  <si>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</si>
  <si>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</si>
  <si>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</si>
  <si>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</si>
  <si>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</si>
  <si>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</si>
  <si>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</si>
  <si>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</si>
  <si>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</si>
  <si>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</si>
  <si>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</si>
  <si>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</si>
  <si>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</si>
  <si>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</si>
  <si>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</si>
  <si>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</si>
  <si>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</si>
  <si>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</si>
  <si>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</si>
  <si>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</si>
  <si>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</si>
  <si>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</si>
  <si>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</si>
  <si>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</si>
  <si>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</si>
  <si>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</si>
  <si>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</si>
  <si>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</si>
  <si>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</si>
  <si>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</si>
  <si>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</si>
  <si>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</si>
  <si>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</si>
  <si>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</si>
  <si>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</si>
  <si>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</si>
  <si>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</si>
  <si>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</si>
  <si>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</si>
  <si>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</si>
  <si>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</si>
  <si>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</si>
  <si>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</si>
  <si>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</si>
  <si>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</si>
  <si>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</si>
  <si>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</si>
  <si>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</si>
  <si>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</si>
  <si>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</si>
  <si>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</si>
  <si>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</si>
  <si>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</si>
  <si>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</si>
  <si>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</si>
  <si>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</si>
  <si>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</si>
  <si>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</si>
  <si>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</si>
  <si>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</si>
  <si>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</si>
  <si>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</si>
  <si>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</si>
  <si>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</si>
  <si>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</si>
  <si>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</si>
  <si>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</si>
  <si>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</si>
  <si>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</si>
  <si>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</si>
  <si>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</si>
  <si>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</si>
  <si>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</si>
  <si>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</si>
  <si>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</si>
  <si>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</si>
  <si>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</si>
  <si>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</si>
  <si>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</si>
  <si>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</si>
  <si>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</si>
  <si>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</si>
  <si>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</si>
  <si>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</si>
  <si>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</si>
  <si>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</si>
  <si>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</si>
  <si>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</si>
  <si>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</si>
  <si>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</si>
  <si>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</si>
  <si>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</si>
  <si>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</si>
  <si>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</si>
  <si>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</si>
  <si>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</si>
  <si>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</si>
  <si>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</si>
  <si>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</si>
  <si>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</si>
  <si>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</si>
  <si>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</si>
  <si>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</si>
  <si>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</si>
  <si>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</si>
  <si>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</si>
  <si>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</si>
  <si>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</si>
  <si>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</si>
  <si>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</si>
  <si>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</si>
  <si>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</si>
  <si>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</si>
  <si>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</si>
  <si>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</si>
  <si>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</si>
  <si>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</si>
  <si>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</si>
  <si>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</si>
  <si>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</si>
  <si>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</si>
  <si>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</si>
  <si>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</si>
  <si>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</si>
  <si>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</si>
  <si>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</si>
  <si>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</si>
  <si>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</si>
  <si>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</si>
  <si>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</si>
  <si>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</si>
  <si>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</si>
  <si>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</si>
  <si>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</si>
  <si>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</si>
  <si>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</si>
  <si>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</si>
  <si>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</si>
  <si>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</si>
  <si>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</si>
  <si>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</si>
  <si>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</si>
  <si>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</si>
  <si>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</si>
  <si>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</si>
  <si>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</si>
  <si>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</si>
  <si>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</si>
  <si>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</si>
  <si>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</si>
  <si>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</si>
  <si>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</si>
  <si>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</si>
  <si>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</si>
  <si>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</si>
  <si>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</si>
  <si>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</si>
  <si>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</si>
  <si>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</si>
  <si>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</si>
  <si>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</si>
  <si>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</si>
  <si>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</si>
  <si>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</si>
  <si>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</si>
  <si>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</si>
  <si>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</si>
  <si>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</si>
  <si>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</si>
  <si>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</si>
  <si>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</si>
  <si>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</si>
  <si>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</si>
  <si>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</si>
  <si>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</si>
  <si>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</si>
  <si>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</si>
  <si>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</si>
  <si>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</si>
  <si>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</si>
  <si>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</si>
  <si>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</si>
  <si>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</si>
  <si>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</si>
  <si>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</si>
  <si>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</si>
  <si>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</si>
  <si>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</si>
  <si>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</si>
  <si>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</si>
  <si>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</si>
  <si>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</si>
  <si>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</si>
  <si>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</si>
  <si>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</si>
  <si>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</si>
  <si>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</si>
  <si>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</si>
  <si>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</si>
  <si>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</si>
  <si>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</si>
  <si>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</si>
  <si>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</si>
  <si>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</si>
  <si>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</si>
  <si>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</si>
  <si>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</si>
  <si>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</si>
  <si>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</si>
  <si>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</si>
  <si>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</si>
  <si>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</si>
  <si>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</si>
  <si>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</si>
  <si>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</si>
  <si>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</si>
  <si>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</si>
  <si>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</si>
  <si>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</si>
  <si>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</si>
  <si>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</si>
  <si>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</si>
  <si>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</si>
  <si>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</si>
  <si>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</si>
  <si>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</si>
  <si>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</si>
  <si>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</si>
  <si>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</si>
  <si>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</si>
  <si>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</si>
  <si>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</si>
  <si>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</si>
  <si>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</si>
  <si>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</si>
  <si>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</si>
  <si>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</si>
  <si>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</si>
  <si>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</si>
  <si>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</si>
  <si>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</si>
  <si>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</si>
  <si>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</si>
  <si>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</si>
  <si>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</si>
  <si>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</si>
  <si>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</si>
  <si>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</si>
  <si>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</si>
  <si>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</si>
  <si>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</si>
  <si>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</si>
  <si>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</si>
  <si>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</si>
  <si>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</si>
  <si>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</si>
  <si>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</si>
  <si>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</si>
  <si>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</si>
  <si>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</si>
  <si>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</si>
  <si>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</si>
  <si>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</si>
  <si>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</si>
  <si>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</si>
  <si>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</si>
  <si>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</si>
  <si>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</si>
  <si>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</si>
  <si>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</si>
  <si>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</si>
  <si>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</si>
  <si>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</si>
  <si>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</si>
  <si>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</si>
  <si>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</si>
  <si>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</si>
  <si>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</si>
  <si>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</si>
  <si>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</si>
  <si>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</si>
  <si>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</si>
  <si>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</si>
  <si>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</si>
  <si>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</si>
  <si>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</si>
  <si>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</si>
  <si>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</si>
  <si>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</si>
  <si>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</si>
  <si>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</si>
  <si>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</si>
  <si>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</si>
  <si>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</si>
  <si>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</si>
  <si>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</si>
  <si>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</si>
  <si>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</si>
  <si>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</si>
  <si>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</si>
  <si>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</si>
  <si>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</si>
  <si>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</si>
  <si>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</si>
  <si>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</si>
  <si>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</si>
  <si>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</si>
  <si>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</si>
  <si>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</si>
  <si>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</si>
  <si>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</si>
  <si>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</si>
  <si>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</si>
  <si>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</si>
  <si>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</si>
  <si>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</si>
  <si>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</si>
  <si>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</si>
  <si>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</si>
  <si>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</si>
  <si>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</si>
  <si>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</si>
  <si>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</si>
  <si>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</si>
  <si>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</si>
  <si>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</si>
  <si>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</si>
  <si>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</si>
  <si>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</si>
  <si>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</si>
  <si>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</si>
  <si>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</si>
  <si>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</si>
  <si>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</si>
  <si>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</si>
  <si>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</si>
  <si>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</si>
  <si>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</si>
  <si>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</si>
  <si>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</si>
  <si>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</si>
  <si>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</si>
  <si>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</si>
  <si>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</si>
  <si>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</si>
  <si>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</si>
  <si>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</si>
  <si>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</si>
  <si>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</si>
  <si>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</si>
  <si>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</si>
  <si>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</si>
  <si>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</si>
  <si>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</si>
  <si>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</si>
  <si>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</si>
  <si>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</si>
  <si>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</si>
  <si>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</si>
  <si>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</si>
  <si>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</si>
  <si>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</si>
  <si>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</si>
  <si>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</si>
  <si>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</si>
  <si>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</si>
  <si>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</si>
  <si>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</si>
  <si>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</si>
  <si>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</si>
  <si>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</si>
  <si>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</si>
  <si>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</si>
  <si>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</si>
  <si>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</si>
  <si>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</si>
  <si>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</si>
  <si>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</si>
  <si>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</si>
  <si>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</si>
  <si>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</si>
  <si>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</si>
  <si>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</si>
  <si>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</si>
  <si>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</si>
  <si>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</si>
  <si>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</si>
  <si>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</si>
  <si>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</si>
  <si>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</si>
  <si>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</si>
  <si>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</si>
  <si>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</si>
  <si>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</si>
  <si>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</si>
  <si>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</si>
  <si>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</si>
  <si>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</si>
  <si>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</si>
  <si>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</si>
  <si>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</si>
  <si>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</si>
  <si>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</si>
  <si>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</si>
  <si>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</si>
  <si>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</si>
  <si>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</si>
  <si>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</si>
  <si>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</si>
  <si>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</si>
  <si>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</si>
  <si>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</si>
  <si>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</si>
  <si>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</si>
  <si>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</si>
  <si>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</si>
  <si>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</si>
  <si>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</si>
  <si>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</si>
  <si>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</si>
  <si>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</si>
  <si>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</si>
  <si>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</si>
  <si>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</si>
  <si>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</si>
  <si>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</si>
  <si>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</si>
  <si>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</si>
  <si>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</si>
  <si>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</si>
  <si>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</si>
  <si>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</si>
  <si>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</si>
  <si>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</si>
  <si>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</si>
  <si>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</si>
  <si>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</si>
  <si>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</si>
  <si>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</si>
  <si>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</si>
  <si>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</si>
  <si>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</si>
  <si>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</si>
  <si>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</si>
  <si>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</si>
  <si>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</si>
  <si>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</si>
  <si>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</si>
  <si>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</si>
  <si>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</si>
  <si>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</si>
  <si>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</si>
  <si>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</si>
  <si>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</si>
  <si>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</si>
  <si>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</si>
  <si>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</si>
  <si>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</si>
  <si>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</si>
  <si>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</si>
  <si>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</si>
  <si>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</si>
  <si>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</si>
  <si>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</si>
  <si>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</si>
  <si>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</si>
  <si>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</si>
  <si>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</si>
  <si>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</si>
  <si>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</si>
  <si>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</si>
  <si>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</si>
  <si>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</si>
  <si>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</si>
  <si>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</si>
  <si>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</si>
  <si>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</si>
  <si>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</si>
  <si>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</si>
  <si>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</si>
  <si>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</si>
  <si>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</si>
  <si>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</si>
  <si>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</si>
  <si>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</si>
  <si>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</si>
  <si>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</si>
  <si>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</si>
  <si>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</si>
  <si>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</si>
  <si>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</si>
  <si>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</si>
  <si>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</si>
  <si>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</si>
  <si>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</si>
  <si>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</si>
  <si>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</si>
  <si>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</si>
  <si>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</si>
  <si>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</si>
  <si>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</si>
  <si>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</si>
  <si>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</si>
  <si>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</si>
  <si>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</si>
  <si>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</si>
  <si>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</si>
  <si>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</si>
  <si>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</si>
  <si>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</si>
  <si>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</si>
  <si>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</si>
  <si>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</si>
  <si>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</si>
  <si>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</si>
  <si>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</si>
  <si>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</si>
  <si>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</si>
  <si>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</si>
  <si>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</si>
  <si>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</si>
  <si>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</si>
  <si>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</si>
  <si>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</si>
  <si>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</si>
  <si>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</si>
  <si>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</si>
  <si>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</si>
  <si>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</si>
  <si>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</si>
  <si>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</si>
  <si>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</si>
  <si>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</si>
  <si>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</si>
  <si>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</si>
  <si>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</si>
  <si>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</si>
  <si>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</si>
  <si>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</si>
  <si>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</si>
  <si>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</si>
  <si>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</si>
  <si>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</si>
  <si>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</si>
  <si>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</si>
  <si>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</si>
  <si>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</si>
  <si>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</si>
  <si>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</si>
  <si>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</si>
  <si>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</si>
  <si>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</si>
  <si>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</si>
  <si>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</si>
  <si>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</si>
  <si>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</si>
  <si>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</si>
  <si>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</si>
  <si>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</si>
  <si>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</si>
  <si>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</si>
  <si>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</si>
  <si>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</si>
  <si>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</si>
  <si>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</si>
  <si>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</si>
  <si>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</si>
  <si>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</si>
  <si>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</si>
  <si>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</si>
  <si>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</si>
  <si>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</si>
  <si>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</si>
  <si>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</si>
  <si>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</si>
  <si>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</si>
  <si>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</si>
  <si>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</si>
  <si>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</si>
  <si>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</si>
  <si>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</si>
  <si>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</si>
  <si>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</si>
  <si>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</si>
  <si>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</si>
  <si>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</si>
  <si>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</si>
  <si>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</si>
  <si>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</si>
  <si>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</si>
  <si>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</si>
  <si>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</si>
  <si>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</si>
  <si>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</si>
  <si>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</si>
  <si>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</si>
  <si>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</si>
  <si>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</si>
  <si>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</si>
  <si>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</si>
  <si>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</si>
  <si>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</si>
  <si>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</si>
  <si>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</si>
  <si>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</si>
  <si>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</si>
  <si>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</si>
  <si>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</si>
  <si>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</si>
  <si>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</si>
  <si>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</si>
  <si>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</si>
  <si>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</si>
  <si>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</si>
  <si>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</si>
  <si>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</si>
  <si>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</si>
  <si>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</si>
  <si>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</si>
  <si>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</si>
  <si>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</si>
  <si>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</si>
  <si>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</si>
  <si>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</si>
  <si>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</si>
  <si>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</si>
  <si>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</si>
  <si>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</si>
  <si>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</si>
  <si>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</si>
  <si>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</si>
  <si>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</si>
  <si>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</si>
  <si>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</si>
  <si>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</si>
  <si>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</si>
  <si>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</si>
  <si>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</si>
  <si>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</si>
  <si>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</si>
  <si>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</si>
  <si>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</si>
  <si>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</si>
  <si>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</si>
  <si>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</si>
  <si>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</si>
  <si>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</si>
  <si>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</si>
  <si>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</si>
  <si>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</si>
  <si>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</si>
  <si>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</si>
  <si>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</si>
  <si>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</si>
  <si>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</si>
  <si>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</si>
  <si>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</si>
  <si>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</si>
  <si>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</si>
  <si>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</si>
  <si>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</si>
  <si>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</si>
  <si>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</si>
  <si>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</si>
  <si>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</si>
  <si>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</si>
  <si>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</si>
  <si>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</si>
  <si>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</si>
  <si>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</si>
  <si>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</si>
  <si>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</si>
  <si>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</si>
  <si>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</si>
  <si>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</si>
  <si>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</si>
  <si>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</si>
  <si>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</si>
  <si>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</si>
  <si>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</si>
  <si>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</si>
  <si>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</si>
  <si>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</si>
  <si>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</si>
  <si>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</si>
  <si>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</si>
  <si>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</si>
  <si>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</si>
  <si>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</si>
  <si>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</si>
  <si>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</si>
  <si>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</si>
  <si>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</si>
  <si>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</si>
  <si>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</si>
  <si>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</si>
  <si>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</si>
  <si>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</si>
  <si>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</si>
  <si>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</si>
  <si>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</si>
  <si>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</si>
  <si>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</si>
  <si>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</si>
  <si>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</si>
  <si>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</si>
  <si>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</si>
  <si>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</si>
  <si>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</si>
  <si>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</si>
  <si>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</si>
  <si>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</si>
  <si>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</si>
  <si>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</si>
  <si>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</si>
  <si>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</si>
  <si>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</si>
  <si>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</si>
  <si>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</si>
  <si>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</si>
  <si>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</si>
  <si>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</si>
  <si>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</si>
  <si>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</si>
  <si>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</si>
  <si>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</si>
  <si>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</si>
  <si>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</si>
  <si>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</si>
  <si>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</si>
  <si>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</si>
  <si>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</si>
  <si>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</si>
  <si>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</si>
  <si>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</si>
  <si>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</si>
  <si>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</si>
  <si>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</si>
  <si>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</si>
  <si>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</si>
  <si>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</si>
  <si>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</si>
  <si>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</si>
  <si>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</si>
  <si>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</si>
  <si>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</si>
  <si>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</si>
  <si>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</si>
  <si>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</si>
  <si>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</si>
  <si>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</si>
  <si>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</si>
  <si>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</si>
  <si>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</si>
  <si>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</si>
  <si>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</si>
  <si>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</si>
  <si>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</si>
  <si>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</si>
  <si>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</si>
  <si>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</si>
  <si>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</si>
  <si>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</si>
  <si>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</si>
  <si>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</si>
  <si>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</si>
  <si>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</si>
  <si>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</si>
  <si>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</si>
  <si>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</si>
  <si>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</si>
  <si>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</si>
  <si>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</si>
  <si>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</si>
  <si>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</si>
  <si>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</si>
  <si>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</si>
  <si>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</si>
  <si>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</si>
  <si>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</si>
  <si>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</si>
  <si>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</si>
  <si>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</si>
  <si>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</si>
  <si>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</si>
  <si>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</si>
  <si>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</si>
  <si>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</si>
  <si>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</si>
  <si>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</si>
  <si>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</si>
  <si>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</si>
  <si>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</si>
  <si>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</si>
  <si>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</si>
  <si>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</si>
  <si>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</si>
  <si>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</si>
  <si>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</si>
  <si>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</si>
  <si>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</si>
  <si>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</si>
  <si>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</si>
  <si>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</si>
  <si>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</si>
  <si>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</si>
  <si>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</si>
  <si>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</si>
  <si>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</si>
  <si>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</si>
  <si>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</si>
  <si>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</si>
  <si>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</si>
  <si>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</si>
  <si>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</si>
  <si>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</si>
  <si>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</si>
  <si>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</si>
  <si>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</si>
  <si>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</si>
  <si>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</si>
  <si>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</si>
  <si>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</si>
  <si>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</si>
  <si>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</si>
  <si>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</si>
  <si>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</si>
  <si>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</si>
  <si>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</si>
  <si>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</si>
  <si>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</si>
  <si>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</si>
  <si>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</si>
  <si>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</si>
  <si>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</si>
  <si>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</si>
  <si>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</si>
  <si>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</si>
  <si>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</si>
  <si>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</si>
  <si>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</si>
  <si>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</si>
  <si>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</si>
  <si>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</si>
  <si>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</si>
  <si>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</si>
  <si>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</si>
  <si>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</si>
  <si>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</si>
  <si>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</si>
  <si>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</si>
  <si>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</si>
  <si>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</si>
  <si>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</si>
  <si>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</si>
  <si>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</si>
  <si>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</si>
  <si>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</si>
  <si>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</si>
  <si>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</si>
  <si>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</si>
  <si>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</si>
  <si>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</si>
  <si>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</si>
  <si>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</si>
  <si>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</si>
  <si>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</si>
  <si>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</si>
  <si>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</si>
  <si>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</si>
  <si>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</si>
  <si>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</si>
  <si>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</si>
  <si>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</si>
  <si>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</si>
  <si>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</si>
  <si>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</si>
  <si>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</si>
  <si>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</si>
  <si>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</si>
  <si>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</si>
  <si>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</si>
  <si>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</si>
  <si>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</si>
  <si>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</si>
  <si>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</si>
  <si>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</si>
  <si>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</si>
  <si>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</si>
  <si>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</si>
  <si>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</si>
  <si>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</si>
  <si>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</si>
  <si>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</si>
  <si>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</si>
  <si>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</si>
  <si>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</si>
  <si>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</si>
  <si>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</si>
  <si>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</si>
  <si>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</si>
  <si>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</si>
  <si>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</si>
  <si>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</si>
  <si>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</si>
  <si>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</si>
  <si>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</si>
  <si>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</si>
  <si>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</si>
  <si>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</si>
  <si>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</si>
  <si>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</si>
  <si>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</si>
  <si>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</si>
  <si>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</si>
  <si>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</si>
  <si>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</si>
  <si>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</si>
  <si>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</si>
  <si>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</si>
  <si>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</si>
  <si>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</si>
  <si>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</si>
  <si>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</si>
  <si>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</si>
  <si>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</si>
  <si>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</si>
  <si>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</si>
  <si>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</si>
  <si>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</si>
  <si>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</si>
  <si>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</si>
  <si>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</si>
  <si>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</si>
  <si>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</si>
  <si>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</si>
  <si>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</si>
  <si>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</si>
  <si>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</si>
  <si>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</si>
  <si>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</si>
  <si>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</si>
  <si>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</si>
  <si>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</si>
  <si>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</si>
  <si>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</si>
  <si>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</si>
  <si>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</si>
  <si>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</si>
  <si>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</si>
  <si>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</si>
  <si>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</si>
  <si>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</si>
  <si>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</si>
  <si>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</si>
  <si>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</si>
  <si>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</si>
  <si>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</si>
  <si>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</si>
  <si>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</si>
  <si>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</si>
  <si>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</si>
  <si>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</si>
  <si>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</si>
  <si>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</si>
  <si>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</si>
  <si>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</si>
  <si>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</si>
  <si>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</si>
  <si>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</si>
  <si>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</si>
  <si>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</si>
  <si>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</si>
  <si>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</si>
  <si>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</si>
  <si>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</si>
  <si>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</si>
  <si>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</si>
  <si>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</si>
  <si>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</si>
  <si>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</si>
  <si>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</si>
  <si>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</si>
  <si>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</si>
  <si>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</si>
  <si>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</si>
  <si>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</si>
  <si>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</si>
  <si>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</si>
  <si>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</si>
  <si>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</si>
  <si>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</si>
  <si>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</si>
  <si>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</si>
  <si>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</si>
  <si>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</si>
  <si>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</si>
  <si>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</si>
  <si>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</si>
  <si>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</si>
  <si>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</si>
  <si>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</si>
  <si>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</si>
  <si>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</si>
  <si>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</si>
  <si>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</si>
  <si>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</si>
  <si>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</si>
  <si>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</si>
  <si>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</si>
  <si>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</si>
  <si>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</si>
  <si>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</si>
  <si>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</si>
  <si>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</si>
  <si>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</si>
  <si>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</si>
  <si>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</si>
  <si>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</si>
  <si>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</si>
  <si>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</si>
  <si>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</si>
  <si>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</si>
  <si>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</si>
  <si>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</si>
  <si>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</si>
  <si>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</si>
  <si>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</si>
  <si>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</si>
  <si>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</si>
  <si>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</si>
  <si>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</si>
  <si>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</si>
  <si>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</si>
  <si>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</si>
  <si>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</si>
  <si>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</si>
  <si>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</si>
  <si>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</si>
  <si>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</si>
  <si>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</si>
  <si>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</si>
  <si>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</si>
  <si>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</si>
  <si>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</si>
  <si>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</si>
  <si>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</si>
  <si>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</si>
  <si>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</si>
  <si>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</si>
  <si>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</si>
  <si>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</si>
  <si>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</si>
  <si>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</si>
  <si>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</si>
  <si>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</si>
  <si>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</si>
  <si>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</si>
  <si>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</si>
  <si>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</si>
  <si>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</si>
  <si>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</si>
  <si>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</si>
  <si>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</si>
  <si>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</si>
  <si>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</si>
  <si>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</si>
  <si>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</si>
  <si>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</si>
  <si>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</si>
  <si>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</si>
  <si>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</si>
  <si>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</si>
  <si>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</si>
  <si>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</si>
  <si>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</si>
  <si>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</si>
  <si>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</si>
  <si>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</si>
  <si>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</si>
  <si>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</si>
  <si>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</si>
  <si>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</si>
  <si>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</si>
  <si>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</si>
  <si>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</si>
  <si>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</si>
  <si>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</si>
  <si>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</si>
  <si>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</si>
  <si>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</si>
  <si>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</si>
  <si>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</si>
  <si>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</si>
  <si>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</si>
  <si>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</si>
  <si>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</si>
  <si>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</si>
  <si>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</si>
  <si>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</si>
  <si>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</si>
  <si>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</si>
  <si>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</si>
  <si>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</si>
  <si>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</si>
  <si>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</si>
  <si>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</si>
  <si>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</si>
  <si>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</si>
  <si>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</si>
  <si>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</si>
  <si>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</si>
  <si>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</si>
  <si>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</si>
  <si>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</si>
  <si>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</si>
  <si>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</si>
  <si>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</si>
  <si>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</si>
  <si>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</si>
  <si>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</si>
  <si>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</si>
  <si>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</si>
  <si>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</si>
  <si>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</si>
  <si>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</si>
  <si>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</si>
  <si>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</si>
  <si>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</si>
  <si>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</si>
  <si>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</si>
  <si>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</si>
  <si>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</si>
  <si>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</si>
  <si>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</si>
  <si>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</si>
  <si>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</si>
  <si>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</si>
  <si>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</si>
  <si>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</si>
  <si>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</si>
  <si>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</si>
  <si>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</si>
  <si>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</si>
  <si>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</si>
  <si>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</si>
  <si>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</si>
  <si>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</si>
  <si>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</si>
  <si>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</si>
  <si>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</si>
  <si>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</si>
  <si>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</si>
  <si>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</si>
  <si>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</si>
  <si>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</si>
  <si>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</si>
  <si>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</si>
  <si>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</si>
  <si>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</si>
  <si>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</si>
  <si>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</si>
  <si>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</si>
  <si>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</si>
  <si>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</si>
  <si>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</si>
  <si>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</si>
  <si>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</si>
  <si>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</si>
  <si>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</si>
  <si>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</si>
  <si>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</si>
  <si>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</si>
  <si>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</si>
  <si>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</si>
  <si>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</si>
  <si>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</si>
  <si>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</si>
  <si>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</si>
  <si>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</si>
  <si>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</si>
  <si>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</si>
  <si>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</si>
  <si>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</si>
  <si>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</si>
  <si>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</si>
  <si>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</si>
  <si>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</si>
  <si>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</si>
  <si>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</si>
  <si>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</si>
  <si>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</si>
  <si>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</si>
  <si>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</si>
  <si>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</si>
  <si>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</si>
  <si>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</si>
  <si>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</si>
  <si>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</si>
  <si>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</si>
  <si>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</si>
  <si>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</si>
  <si>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</si>
  <si>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</si>
  <si>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</si>
  <si>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</si>
  <si>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</si>
  <si>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</si>
  <si>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</si>
  <si>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</si>
  <si>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</si>
  <si>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</si>
  <si>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</si>
  <si>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</si>
  <si>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</si>
  <si>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</si>
  <si>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</si>
  <si>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</si>
  <si>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</si>
  <si>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</si>
  <si>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</si>
  <si>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</si>
  <si>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</si>
  <si>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</si>
  <si>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</si>
  <si>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</si>
  <si>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</si>
  <si>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</si>
  <si>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</si>
  <si>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</si>
  <si>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</si>
  <si>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</si>
  <si>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</si>
  <si>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</si>
  <si>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</si>
  <si>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</si>
  <si>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</si>
  <si>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</si>
  <si>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</si>
  <si>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</si>
  <si>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</si>
  <si>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</si>
  <si>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</si>
  <si>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</si>
  <si>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</si>
  <si>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</si>
  <si>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</si>
  <si>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</si>
  <si>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</si>
  <si>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</si>
  <si>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</si>
  <si>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</si>
  <si>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</si>
  <si>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</si>
  <si>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</si>
  <si>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</si>
  <si>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</si>
  <si>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</si>
  <si>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</si>
  <si>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</si>
  <si>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</si>
  <si>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</si>
  <si>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</si>
  <si>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</si>
  <si>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</si>
  <si>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</si>
  <si>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</si>
  <si>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</si>
  <si>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</si>
  <si>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</si>
  <si>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</si>
  <si>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</si>
  <si>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</si>
  <si>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</si>
  <si>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</si>
  <si>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</si>
  <si>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</si>
  <si>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</si>
  <si>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</si>
  <si>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</si>
  <si>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</si>
  <si>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</si>
  <si>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</si>
  <si>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</si>
  <si>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</si>
  <si>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</si>
  <si>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</si>
  <si>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</si>
  <si>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</si>
  <si>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</si>
  <si>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</si>
  <si>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</si>
  <si>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</si>
  <si>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</si>
  <si>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</si>
  <si>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</si>
  <si>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</si>
  <si>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</si>
  <si>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</si>
  <si>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</si>
  <si>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</si>
  <si>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</si>
  <si>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</si>
  <si>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</si>
  <si>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</si>
  <si>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</si>
  <si>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</si>
  <si>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</si>
  <si>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</si>
  <si>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</si>
  <si>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</si>
  <si>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</si>
  <si>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</si>
  <si>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</si>
  <si>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</si>
  <si>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</si>
  <si>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</si>
  <si>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</si>
  <si>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</si>
  <si>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</si>
  <si>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</si>
  <si>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</si>
  <si>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</si>
  <si>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</si>
  <si>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</si>
  <si>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</si>
  <si>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</si>
  <si>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</si>
  <si>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</si>
  <si>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</si>
  <si>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</si>
  <si>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</si>
  <si>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</si>
  <si>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</si>
  <si>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</si>
  <si>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</si>
  <si>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</si>
  <si>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</si>
  <si>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</si>
  <si>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</si>
  <si>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</si>
  <si>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</si>
  <si>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</si>
  <si>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</si>
  <si>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</si>
  <si>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</si>
  <si>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</si>
  <si>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</si>
  <si>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</si>
  <si>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</si>
  <si>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</si>
  <si>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</si>
  <si>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</si>
  <si>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</si>
  <si>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</si>
  <si>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</si>
  <si>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</si>
  <si>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</si>
  <si>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</si>
  <si>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</si>
  <si>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</si>
  <si>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</si>
  <si>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</si>
  <si>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</si>
  <si>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</si>
  <si>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</si>
  <si>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</si>
  <si>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</si>
  <si>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</si>
  <si>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</si>
  <si>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</si>
  <si>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</si>
  <si>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</si>
  <si>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</si>
  <si>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</si>
  <si>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</si>
  <si>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</si>
  <si>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</si>
  <si>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</si>
  <si>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</si>
  <si>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</si>
  <si>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</si>
  <si>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</si>
  <si>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</si>
  <si>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</si>
  <si>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</si>
  <si>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</si>
  <si>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</si>
  <si>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</si>
  <si>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</si>
  <si>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</si>
  <si>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</si>
  <si>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</si>
  <si>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</si>
  <si>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</si>
  <si>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</si>
  <si>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</si>
  <si>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</si>
  <si>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</si>
  <si>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</si>
  <si>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</si>
  <si>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</si>
  <si>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</si>
  <si>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</si>
  <si>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</si>
  <si>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</si>
  <si>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</si>
  <si>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</si>
  <si>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</si>
  <si>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</si>
  <si>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</si>
  <si>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</si>
  <si>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</si>
  <si>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</si>
  <si>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</si>
  <si>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</si>
  <si>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</si>
  <si>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</si>
  <si>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</si>
  <si>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</si>
  <si>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</si>
  <si>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</si>
  <si>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</si>
  <si>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</si>
  <si>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</si>
  <si>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</si>
  <si>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</si>
  <si>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</si>
  <si>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</si>
  <si>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</si>
  <si>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</si>
  <si>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</si>
  <si>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</si>
  <si>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</si>
  <si>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</si>
  <si>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</si>
  <si>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</si>
  <si>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</si>
  <si>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</si>
  <si>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</si>
  <si>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</si>
  <si>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</si>
  <si>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</si>
  <si>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</si>
  <si>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</si>
  <si>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</si>
  <si>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</si>
  <si>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</si>
  <si>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</si>
  <si>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</si>
  <si>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</si>
  <si>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</si>
  <si>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</si>
  <si>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</si>
  <si>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</si>
  <si>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</si>
  <si>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</si>
  <si>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</si>
  <si>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</si>
  <si>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</si>
  <si>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</si>
  <si>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</si>
  <si>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</si>
  <si>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</si>
  <si>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</si>
  <si>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</si>
  <si>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</si>
  <si>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</si>
  <si>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</si>
  <si>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</si>
  <si>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</si>
  <si>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</si>
  <si>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</si>
  <si>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</si>
  <si>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</si>
  <si>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</si>
  <si>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</si>
  <si>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</si>
  <si>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</si>
  <si>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</si>
  <si>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</si>
  <si>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</si>
  <si>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</si>
  <si>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</si>
  <si>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</si>
  <si>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</si>
  <si>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</si>
  <si>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</si>
  <si>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</si>
  <si>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</si>
  <si>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</si>
  <si>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</si>
  <si>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</si>
  <si>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</si>
  <si>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</si>
  <si>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</si>
  <si>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</si>
  <si>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</si>
  <si>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</si>
  <si>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</si>
  <si>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</si>
  <si>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</si>
  <si>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</si>
  <si>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</si>
  <si>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</si>
  <si>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</si>
  <si>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</si>
  <si>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</si>
  <si>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</si>
  <si>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</si>
  <si>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</si>
  <si>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</si>
  <si>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</si>
  <si>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</si>
  <si>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</si>
  <si>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</si>
  <si>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</si>
  <si>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</si>
  <si>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</si>
  <si>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</si>
  <si>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</si>
  <si>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</si>
  <si>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</si>
  <si>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</si>
  <si>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</si>
  <si>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</si>
  <si>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</si>
  <si>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</si>
  <si>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</si>
  <si>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</si>
  <si>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</si>
  <si>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</si>
  <si>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</si>
  <si>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</si>
  <si>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</si>
  <si>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</si>
  <si>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</si>
  <si>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</si>
  <si>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</si>
  <si>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</si>
  <si>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</si>
  <si>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</si>
  <si>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</si>
  <si>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</si>
  <si>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</si>
  <si>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</si>
  <si>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</si>
  <si>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</si>
  <si>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</si>
  <si>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</si>
  <si>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</si>
  <si>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</si>
  <si>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</si>
  <si>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</si>
  <si>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</si>
  <si>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</si>
  <si>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</si>
  <si>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</si>
  <si>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</si>
  <si>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</si>
  <si>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</si>
  <si>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</si>
  <si>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</si>
  <si>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</si>
  <si>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</si>
  <si>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</si>
  <si>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</si>
  <si>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</si>
  <si>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</si>
  <si>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</si>
  <si>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</si>
  <si>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</si>
  <si>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</si>
  <si>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</si>
  <si>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</si>
  <si>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</si>
  <si>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</si>
  <si>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</si>
  <si>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</si>
  <si>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</si>
  <si>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</si>
  <si>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</si>
  <si>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</si>
  <si>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</si>
  <si>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</si>
  <si>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</si>
  <si>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</si>
  <si>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</si>
  <si>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</si>
  <si>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</si>
  <si>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</si>
  <si>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</si>
  <si>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</si>
  <si>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</si>
  <si>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</si>
  <si>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</si>
  <si>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</si>
  <si>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</si>
  <si>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</si>
  <si>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</si>
  <si>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</si>
  <si>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</si>
  <si>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</si>
  <si>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</si>
  <si>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</si>
  <si>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</si>
  <si>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</si>
  <si>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</si>
  <si>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</si>
  <si>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</si>
  <si>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</si>
  <si>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</si>
  <si>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</si>
  <si>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</si>
  <si>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</si>
  <si>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</si>
  <si>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</si>
  <si>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</si>
  <si>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</si>
  <si>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</si>
  <si>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</si>
  <si>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</si>
  <si>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</si>
  <si>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</si>
  <si>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</si>
  <si>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</si>
  <si>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</si>
  <si>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</si>
  <si>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</si>
  <si>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</si>
  <si>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</si>
  <si>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</si>
  <si>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</si>
  <si>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</si>
  <si>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</si>
  <si>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</si>
  <si>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</si>
  <si>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</si>
  <si>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</si>
  <si>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</si>
  <si>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</si>
  <si>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</si>
  <si>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</si>
  <si>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</si>
  <si>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</si>
  <si>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</si>
  <si>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</si>
  <si>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</si>
  <si>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</si>
  <si>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</si>
  <si>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</si>
  <si>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</si>
  <si>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</si>
  <si>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</si>
  <si>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</si>
  <si>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</si>
  <si>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</si>
  <si>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</si>
  <si>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</si>
  <si>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</si>
  <si>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</si>
  <si>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</si>
  <si>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</si>
  <si>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</si>
  <si>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</si>
  <si>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</si>
  <si>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</si>
  <si>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</si>
  <si>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</si>
  <si>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</si>
  <si>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</si>
  <si>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</si>
  <si>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</si>
  <si>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</si>
  <si>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</si>
  <si>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</si>
  <si>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</si>
  <si>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</si>
  <si>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</si>
  <si>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</si>
  <si>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</si>
  <si>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</si>
  <si>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</si>
  <si>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</si>
  <si>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</si>
  <si>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</si>
  <si>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</si>
  <si>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</si>
  <si>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</si>
  <si>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</si>
  <si>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</si>
  <si>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</si>
  <si>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</si>
  <si>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</si>
  <si>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</si>
  <si>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</si>
  <si>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</si>
  <si>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</si>
  <si>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</si>
  <si>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</si>
  <si>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</si>
  <si>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</si>
  <si>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</si>
  <si>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</si>
  <si>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</si>
  <si>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</si>
  <si>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</si>
  <si>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</si>
  <si>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</si>
  <si>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</si>
  <si>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</si>
  <si>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</si>
  <si>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</si>
  <si>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</si>
  <si>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</si>
  <si>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</si>
  <si>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</si>
  <si>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</si>
  <si>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</si>
  <si>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</si>
  <si>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</si>
  <si>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</si>
  <si>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</si>
  <si>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</si>
  <si>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</si>
  <si>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</si>
  <si>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</si>
  <si>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</si>
  <si>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</si>
  <si>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</si>
  <si>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</si>
  <si>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</si>
  <si>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</si>
  <si>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</si>
  <si>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</si>
  <si>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</si>
  <si>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</si>
  <si>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</si>
  <si>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</si>
  <si>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</si>
  <si>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</si>
  <si>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</si>
  <si>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</si>
  <si>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</si>
  <si>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</si>
  <si>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</si>
  <si>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</si>
  <si>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</si>
  <si>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</si>
  <si>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</si>
  <si>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</si>
  <si>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</si>
  <si>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</si>
  <si>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</si>
  <si>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</si>
  <si>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</si>
  <si>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</si>
  <si>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</si>
  <si>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</si>
  <si>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</si>
  <si>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</si>
  <si>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</si>
  <si>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</si>
  <si>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</si>
  <si>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</si>
  <si>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</si>
  <si>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</si>
  <si>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</si>
  <si>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</si>
  <si>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</si>
  <si>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</si>
  <si>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</si>
  <si>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</si>
  <si>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</si>
  <si>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</si>
  <si>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</si>
  <si>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</si>
  <si>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</si>
  <si>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</si>
  <si>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</si>
  <si>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</si>
  <si>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</si>
  <si>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</si>
  <si>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</si>
  <si>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</si>
  <si>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</si>
  <si>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</si>
  <si>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</si>
  <si>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</si>
  <si>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</si>
  <si>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</si>
  <si>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</si>
  <si>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</si>
  <si>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</si>
  <si>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</si>
  <si>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</si>
  <si>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</si>
  <si>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</si>
  <si>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</si>
  <si>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</si>
  <si>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</si>
  <si>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</si>
  <si>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</si>
  <si>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</si>
  <si>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</si>
  <si>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</si>
  <si>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</si>
  <si>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</si>
  <si>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</si>
  <si>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</si>
  <si>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</si>
  <si>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</si>
  <si>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</si>
  <si>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</si>
  <si>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</si>
  <si>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</si>
  <si>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</si>
  <si>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</si>
  <si>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</si>
  <si>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</si>
  <si>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</si>
  <si>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</si>
  <si>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</si>
  <si>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</si>
  <si>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</si>
  <si>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</si>
  <si>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</si>
  <si>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</si>
  <si>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</si>
  <si>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</si>
  <si>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</si>
  <si>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</si>
  <si>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</si>
  <si>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</si>
  <si>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</si>
  <si>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</si>
  <si>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</si>
  <si>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</si>
  <si>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</si>
  <si>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</si>
  <si>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</si>
  <si>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</si>
  <si>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</si>
  <si>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</si>
  <si>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</si>
  <si>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</si>
  <si>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</si>
  <si>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</si>
  <si>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</si>
  <si>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</si>
  <si>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</si>
  <si>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</si>
  <si>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</si>
  <si>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</si>
  <si>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</si>
  <si>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</si>
  <si>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</si>
  <si>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</si>
  <si>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</si>
  <si>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</si>
  <si>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</si>
  <si>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</si>
  <si>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</si>
  <si>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</si>
  <si>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</si>
  <si>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</si>
  <si>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</si>
  <si>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</si>
  <si>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</si>
  <si>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</si>
  <si>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</si>
  <si>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</si>
  <si>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</si>
  <si>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</si>
  <si>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</si>
  <si>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</si>
  <si>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</si>
  <si>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</si>
  <si>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</si>
  <si>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</si>
  <si>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</si>
  <si>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</si>
  <si>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</si>
  <si>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</si>
  <si>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</si>
  <si>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</si>
  <si>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</si>
  <si>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</si>
  <si>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</si>
  <si>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</si>
  <si>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</si>
  <si>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</si>
  <si>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</si>
  <si>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</si>
  <si>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</si>
  <si>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</si>
  <si>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</si>
  <si>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</si>
  <si>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</si>
  <si>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</si>
  <si>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</si>
  <si>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</si>
  <si>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</si>
  <si>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</si>
  <si>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</si>
  <si>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</si>
  <si>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</si>
  <si>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</si>
  <si>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</si>
  <si>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</si>
  <si>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</si>
  <si>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</si>
  <si>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</si>
  <si>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</si>
  <si>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</si>
  <si>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</si>
  <si>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</si>
  <si>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</si>
  <si>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</si>
  <si>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</si>
  <si>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</si>
  <si>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</si>
  <si>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</si>
  <si>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</si>
  <si>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</si>
  <si>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</si>
  <si>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</si>
  <si>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</si>
  <si>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</si>
  <si>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</si>
  <si>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</si>
  <si>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</si>
  <si>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</si>
  <si>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</si>
  <si>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</si>
  <si>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</si>
  <si>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</si>
  <si>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</si>
  <si>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</si>
  <si>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</si>
  <si>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</si>
  <si>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</si>
  <si>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</si>
  <si>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</si>
  <si>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</si>
  <si>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</si>
  <si>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</si>
  <si>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</si>
  <si>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</si>
  <si>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</si>
  <si>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</si>
  <si>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</si>
  <si>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</si>
  <si>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</si>
  <si>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</si>
  <si>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</si>
  <si>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</si>
  <si>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</si>
  <si>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</si>
  <si>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</si>
  <si>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</si>
  <si>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</si>
  <si>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</si>
  <si>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</si>
  <si>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</si>
  <si>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</si>
  <si>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</si>
  <si>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</si>
  <si>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</si>
  <si>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</si>
  <si>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</si>
  <si>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</si>
  <si>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</si>
  <si>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</si>
  <si>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</si>
  <si>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</si>
  <si>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</si>
  <si>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</si>
  <si>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</si>
  <si>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</si>
  <si>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</si>
  <si>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</si>
  <si>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</si>
  <si>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</si>
  <si>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</si>
  <si>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</si>
  <si>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</si>
  <si>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</si>
  <si>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</si>
  <si>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</si>
  <si>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</si>
  <si>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</si>
  <si>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</si>
  <si>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</si>
  <si>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</si>
  <si>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</si>
  <si>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</si>
  <si>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</si>
  <si>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</si>
  <si>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</si>
  <si>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</si>
  <si>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</si>
  <si>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</si>
  <si>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</si>
  <si>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</si>
  <si>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</si>
  <si>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</si>
  <si>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</si>
  <si>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</si>
  <si>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</si>
  <si>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</si>
  <si>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</si>
  <si>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</si>
  <si>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</si>
  <si>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</si>
  <si>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</si>
  <si>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</si>
  <si>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</si>
  <si>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</si>
  <si>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</si>
  <si>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</si>
  <si>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</si>
  <si>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</si>
  <si>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</si>
  <si>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</si>
  <si>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</si>
  <si>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</si>
  <si>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</si>
  <si>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</si>
  <si>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</si>
  <si>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</si>
  <si>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</si>
  <si>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</si>
  <si>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</si>
  <si>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</si>
  <si>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</si>
  <si>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</si>
  <si>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</si>
  <si>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</si>
  <si>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</si>
  <si>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</si>
  <si>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</si>
  <si>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</si>
  <si>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</si>
  <si>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</si>
  <si>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</si>
  <si>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</si>
  <si>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</si>
  <si>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</si>
  <si>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</si>
  <si>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</si>
  <si>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</si>
  <si>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</si>
  <si>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</si>
  <si>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</si>
  <si>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</si>
  <si>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</si>
  <si>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</si>
  <si>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</si>
  <si>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</si>
  <si>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</si>
  <si>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</si>
  <si>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</si>
  <si>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</si>
  <si>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</si>
  <si>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</si>
  <si>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</si>
  <si>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</si>
  <si>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</si>
  <si>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</si>
  <si>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</si>
  <si>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</si>
  <si>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</si>
  <si>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</si>
  <si>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</si>
  <si>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</si>
  <si>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</si>
  <si>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</si>
  <si>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</si>
  <si>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</si>
  <si>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</si>
  <si>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</si>
  <si>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</si>
  <si>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</si>
  <si>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</si>
  <si>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</si>
  <si>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</si>
  <si>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</si>
  <si>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</si>
  <si>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</si>
  <si>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</si>
  <si>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</si>
  <si>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</si>
  <si>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</si>
  <si>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</si>
  <si>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</si>
  <si>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</si>
  <si>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</si>
  <si>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</si>
  <si>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</si>
  <si>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</si>
  <si>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</si>
  <si>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</si>
  <si>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</si>
  <si>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</si>
  <si>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</si>
  <si>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</si>
  <si>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</si>
  <si>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</si>
  <si>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</si>
  <si>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</si>
  <si>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</si>
  <si>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</si>
  <si>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</si>
  <si>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</si>
  <si>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</si>
  <si>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</si>
  <si>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</si>
  <si>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</si>
  <si>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</si>
  <si>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</si>
  <si>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</si>
  <si>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</si>
  <si>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</si>
  <si>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</si>
  <si>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</si>
  <si>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</si>
  <si>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</si>
  <si>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</si>
  <si>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</si>
  <si>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</si>
  <si>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</si>
  <si>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</si>
  <si>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</si>
  <si>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</si>
  <si>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</si>
  <si>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</si>
  <si>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</si>
  <si>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</si>
  <si>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</si>
  <si>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</si>
  <si>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</si>
  <si>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</si>
  <si>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</si>
  <si>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</si>
  <si>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</si>
  <si>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</si>
  <si>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</si>
  <si>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</si>
  <si>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</si>
  <si>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</si>
  <si>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</si>
  <si>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</si>
  <si>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</si>
  <si>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</si>
  <si>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</si>
  <si>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</si>
  <si>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</si>
  <si>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</si>
  <si>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</si>
  <si>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</si>
  <si>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</si>
  <si>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</si>
  <si>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</si>
  <si>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</si>
  <si>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</si>
  <si>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</si>
  <si>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</si>
  <si>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</si>
  <si>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</si>
  <si>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</si>
  <si>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</si>
  <si>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</si>
  <si>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</si>
  <si>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</si>
  <si>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</si>
  <si>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</si>
  <si>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</si>
  <si>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</si>
  <si>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</si>
  <si>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</si>
  <si>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</si>
  <si>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</si>
  <si>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</si>
  <si>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</si>
  <si>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</si>
  <si>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</si>
  <si>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</si>
  <si>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</si>
  <si>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</si>
  <si>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</si>
  <si>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</si>
  <si>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</si>
  <si>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</si>
  <si>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</si>
  <si>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</si>
  <si>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</si>
  <si>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</si>
  <si>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</si>
  <si>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</si>
  <si>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</si>
  <si>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</si>
  <si>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</si>
  <si>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</si>
  <si>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</si>
  <si>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</si>
  <si>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</si>
  <si>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</si>
  <si>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</si>
  <si>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</si>
  <si>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</si>
  <si>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</si>
  <si>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</si>
  <si>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</si>
  <si>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</si>
  <si>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</si>
  <si>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</si>
  <si>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</si>
  <si>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</si>
  <si>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</si>
  <si>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</si>
  <si>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</si>
  <si>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</si>
  <si>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</si>
  <si>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</si>
  <si>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</si>
  <si>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</si>
  <si>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</si>
  <si>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</si>
  <si>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</si>
  <si>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</si>
  <si>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</si>
  <si>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</si>
  <si>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</si>
  <si>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</si>
  <si>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</si>
  <si>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</si>
  <si>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</si>
  <si>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</si>
  <si>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</si>
  <si>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</si>
  <si>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</si>
  <si>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</si>
  <si>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</si>
  <si>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</si>
  <si>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</si>
  <si>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</si>
  <si>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</si>
  <si>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</si>
  <si>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</si>
  <si>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</si>
  <si>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</si>
  <si>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</si>
  <si>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</si>
  <si>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</si>
  <si>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</si>
  <si>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</si>
  <si>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</si>
  <si>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</si>
  <si>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</si>
  <si>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</si>
  <si>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</si>
  <si>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</si>
  <si>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</si>
  <si>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</si>
  <si>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</si>
  <si>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</si>
  <si>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</si>
  <si>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</si>
  <si>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</si>
  <si>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</si>
  <si>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</si>
  <si>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</si>
  <si>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</si>
  <si>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</si>
  <si>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</si>
  <si>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</si>
  <si>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</si>
  <si>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</si>
  <si>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</si>
  <si>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</si>
  <si>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</si>
  <si>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</si>
  <si>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</si>
  <si>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</si>
  <si>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</si>
  <si>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</si>
  <si>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</si>
  <si>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</si>
  <si>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</si>
  <si>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</si>
  <si>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</si>
  <si>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</si>
  <si>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</si>
  <si>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</si>
  <si>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</si>
  <si>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</si>
  <si>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</si>
  <si>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</si>
  <si>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</si>
  <si>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</si>
  <si>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</si>
  <si>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</si>
  <si>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</si>
  <si>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</si>
  <si>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</si>
  <si>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</si>
  <si>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</si>
  <si>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</si>
  <si>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</si>
  <si>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</si>
  <si>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</si>
  <si>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</si>
  <si>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</si>
  <si>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</si>
  <si>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</si>
  <si>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</si>
  <si>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</si>
  <si>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</si>
  <si>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</si>
  <si>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</si>
  <si>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</si>
  <si>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</si>
  <si>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</si>
  <si>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</si>
  <si>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</si>
  <si>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</si>
  <si>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</si>
  <si>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</si>
  <si>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</si>
  <si>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</si>
  <si>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</si>
  <si>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</si>
  <si>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</si>
  <si>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</si>
  <si>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</si>
  <si>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</si>
  <si>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</si>
  <si>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</si>
  <si>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</si>
  <si>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</si>
  <si>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</si>
  <si>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</si>
  <si>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</si>
  <si>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</si>
  <si>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</si>
  <si>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</si>
  <si>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</si>
  <si>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</si>
  <si>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</si>
  <si>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</si>
  <si>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</si>
  <si>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</si>
  <si>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</si>
  <si>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</si>
  <si>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</si>
  <si>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</si>
  <si>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</si>
  <si>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</si>
  <si>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</si>
  <si>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</si>
  <si>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</si>
  <si>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</si>
  <si>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</si>
  <si>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</si>
  <si>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</si>
  <si>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</si>
  <si>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</si>
  <si>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</si>
  <si>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</si>
  <si>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</si>
  <si>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</si>
  <si>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</si>
  <si>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</si>
  <si>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</si>
  <si>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</si>
  <si>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</si>
  <si>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</si>
  <si>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</si>
  <si>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</si>
  <si>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</si>
  <si>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</si>
  <si>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</si>
  <si>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</si>
  <si>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</si>
  <si>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</si>
  <si>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</si>
  <si>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</si>
  <si>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</si>
  <si>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</si>
  <si>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</si>
  <si>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</si>
  <si>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</si>
  <si>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</si>
  <si>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</si>
  <si>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</si>
  <si>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</si>
  <si>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</si>
  <si>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</si>
  <si>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</si>
  <si>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</si>
  <si>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</si>
  <si>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</si>
  <si>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</si>
  <si>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</si>
  <si>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</si>
  <si>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</si>
  <si>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</si>
  <si>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</si>
  <si>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</si>
  <si>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</si>
  <si>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</si>
  <si>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</si>
  <si>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</si>
  <si>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</si>
  <si>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</si>
  <si>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</si>
  <si>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</si>
  <si>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</si>
  <si>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</si>
  <si>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</si>
  <si>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</si>
  <si>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</si>
  <si>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</si>
  <si>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</si>
  <si>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</si>
  <si>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</si>
  <si>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</si>
  <si>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</si>
  <si>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</si>
  <si>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</si>
  <si>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</si>
  <si>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</si>
  <si>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</si>
  <si>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</si>
  <si>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</si>
  <si>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</si>
  <si>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</si>
  <si>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</si>
  <si>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</si>
  <si>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</si>
  <si>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</si>
  <si>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</si>
  <si>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</si>
  <si>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</si>
  <si>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</si>
  <si>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</si>
  <si>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</si>
  <si>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</si>
  <si>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</si>
  <si>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</si>
  <si>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</si>
  <si>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</si>
  <si>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</si>
  <si>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</si>
  <si>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</si>
  <si>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</si>
  <si>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</si>
  <si>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</si>
  <si>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</si>
  <si>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</si>
  <si>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</si>
  <si>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</si>
  <si>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</si>
  <si>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</si>
  <si>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</si>
  <si>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</si>
  <si>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</si>
  <si>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</si>
  <si>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</si>
  <si>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</si>
  <si>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</si>
  <si>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</si>
  <si>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</si>
  <si>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</si>
  <si>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</si>
  <si>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</si>
  <si>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</si>
  <si>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</si>
  <si>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</si>
  <si>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</si>
  <si>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</si>
  <si>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</si>
  <si>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</si>
  <si>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</si>
  <si>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</si>
  <si>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</si>
  <si>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</si>
  <si>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</si>
  <si>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</si>
  <si>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</si>
  <si>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</si>
  <si>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</si>
  <si>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</si>
  <si>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</si>
  <si>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</si>
  <si>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</si>
  <si>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</si>
  <si>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</si>
  <si>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</si>
  <si>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</si>
  <si>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</si>
  <si>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</si>
  <si>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</si>
  <si>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</si>
  <si>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</si>
  <si>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</si>
  <si>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</si>
  <si>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</si>
  <si>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</si>
  <si>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</si>
  <si>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</si>
  <si>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</si>
  <si>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</si>
  <si>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</si>
  <si>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</si>
  <si>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</si>
  <si>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</si>
  <si>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</si>
  <si>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</si>
  <si>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</si>
  <si>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</si>
  <si>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</si>
  <si>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</si>
  <si>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</si>
  <si>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</si>
  <si>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</si>
  <si>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</si>
  <si>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</si>
  <si>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</si>
  <si>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</si>
  <si>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</si>
  <si>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</si>
  <si>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</si>
  <si>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</si>
  <si>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</si>
  <si>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</si>
  <si>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</si>
  <si>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</si>
  <si>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</si>
  <si>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</si>
  <si>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</si>
  <si>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</si>
  <si>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</si>
  <si>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</si>
  <si>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</si>
  <si>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</si>
  <si>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</si>
  <si>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</si>
  <si>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</si>
  <si>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</si>
  <si>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</si>
  <si>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</si>
  <si>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</si>
  <si>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</si>
  <si>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</si>
  <si>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</si>
  <si>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</si>
  <si>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</si>
  <si>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</si>
  <si>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</si>
  <si>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</si>
  <si>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</si>
  <si>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</si>
  <si>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</si>
  <si>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</si>
  <si>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</si>
  <si>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</si>
  <si>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</si>
  <si>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</si>
  <si>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</si>
  <si>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</si>
  <si>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</si>
  <si>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</si>
  <si>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</si>
  <si>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</si>
  <si>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</si>
  <si>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</si>
  <si>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</si>
  <si>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</si>
  <si>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</si>
  <si>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</si>
  <si>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</si>
  <si>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</si>
  <si>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</si>
  <si>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</si>
  <si>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</si>
  <si>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</si>
  <si>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</si>
  <si>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</si>
  <si>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</si>
  <si>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</si>
  <si>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</si>
  <si>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</si>
  <si>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</si>
  <si>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</si>
  <si>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</si>
  <si>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</si>
  <si>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</si>
  <si>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</si>
  <si>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</si>
  <si>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</si>
  <si>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</si>
  <si>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</si>
  <si>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</si>
  <si>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</si>
  <si>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</si>
  <si>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</si>
  <si>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</si>
  <si>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</si>
  <si>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</si>
  <si>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</si>
  <si>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</si>
  <si>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</si>
  <si>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</si>
  <si>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</si>
  <si>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</si>
  <si>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</si>
  <si>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</si>
  <si>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</si>
  <si>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</si>
  <si>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</si>
  <si>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</si>
  <si>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</si>
  <si>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</si>
  <si>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</si>
  <si>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</si>
  <si>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</si>
  <si>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</si>
  <si>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</si>
  <si>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</si>
  <si>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</si>
  <si>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</si>
  <si>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</si>
  <si>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</si>
  <si>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</si>
  <si>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</si>
  <si>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</si>
  <si>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</si>
  <si>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</si>
  <si>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</si>
  <si>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</si>
  <si>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</si>
  <si>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</si>
  <si>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</si>
  <si>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</si>
  <si>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</si>
  <si>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</si>
  <si>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</si>
  <si>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</si>
  <si>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</si>
  <si>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</si>
  <si>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</si>
  <si>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</si>
  <si>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</si>
  <si>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</si>
  <si>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</si>
  <si>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</si>
  <si>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</si>
  <si>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</si>
  <si>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</si>
  <si>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</si>
  <si>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</si>
  <si>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</si>
  <si>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</si>
  <si>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</si>
  <si>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</si>
  <si>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</si>
  <si>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</si>
  <si>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</si>
  <si>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</si>
  <si>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</si>
  <si>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</si>
  <si>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</si>
  <si>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</si>
  <si>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</si>
  <si>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</si>
  <si>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</si>
  <si>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</si>
  <si>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</si>
  <si>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</si>
  <si>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</si>
  <si>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</si>
  <si>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</si>
  <si>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</si>
  <si>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</si>
  <si>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</si>
  <si>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</si>
  <si>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</si>
  <si>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</si>
  <si>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</si>
  <si>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</si>
  <si>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</si>
  <si>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</si>
  <si>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</si>
  <si>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</si>
  <si>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</si>
  <si>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</si>
  <si>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</si>
  <si>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</si>
  <si>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</si>
  <si>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</si>
  <si>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</si>
  <si>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</si>
  <si>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</si>
  <si>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</si>
  <si>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</si>
  <si>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</si>
  <si>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</si>
  <si>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</si>
  <si>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</si>
  <si>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</si>
  <si>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</si>
  <si>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</si>
  <si>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</si>
  <si>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</si>
  <si>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</si>
  <si>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</si>
  <si>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</si>
  <si>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</si>
  <si>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</si>
  <si>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</si>
  <si>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</si>
  <si>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</si>
  <si>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</si>
  <si>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</si>
  <si>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</si>
  <si>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</si>
  <si>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</si>
  <si>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</si>
  <si>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</si>
  <si>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</si>
  <si>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</si>
  <si>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</si>
  <si>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</si>
  <si>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</si>
  <si>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</si>
  <si>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</si>
  <si>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</si>
  <si>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</si>
  <si>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</si>
  <si>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</si>
  <si>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</si>
  <si>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</si>
  <si>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</si>
  <si>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</si>
  <si>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</si>
  <si>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</si>
  <si>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</si>
  <si>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</si>
  <si>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</si>
  <si>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</si>
  <si>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</si>
  <si>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</si>
  <si>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</si>
  <si>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</si>
  <si>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</si>
  <si>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</si>
  <si>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</si>
  <si>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</si>
  <si>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</si>
  <si>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</si>
  <si>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</si>
  <si>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</si>
  <si>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</si>
  <si>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</si>
  <si>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</si>
  <si>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</si>
  <si>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</si>
  <si>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</si>
  <si>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</si>
  <si>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</si>
  <si>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</si>
  <si>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</si>
  <si>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</si>
  <si>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</si>
  <si>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</si>
  <si>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</si>
  <si>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</si>
  <si>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</si>
  <si>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</si>
  <si>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</si>
  <si>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</si>
  <si>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</si>
  <si>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</si>
  <si>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</si>
  <si>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</si>
  <si>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</si>
  <si>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</si>
  <si>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</si>
  <si>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</si>
  <si>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</si>
  <si>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</si>
  <si>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</si>
  <si>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</si>
  <si>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</si>
  <si>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</si>
  <si>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</si>
  <si>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</si>
  <si>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</si>
  <si>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</si>
  <si>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</si>
  <si>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</si>
  <si>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</si>
  <si>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</si>
  <si>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</si>
  <si>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</si>
  <si>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</si>
  <si>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</si>
  <si>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</si>
  <si>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</si>
  <si>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</si>
  <si>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</si>
  <si>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</si>
  <si>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</si>
  <si>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</si>
  <si>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</si>
  <si>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</si>
  <si>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</si>
  <si>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</si>
  <si>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</si>
  <si>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</si>
  <si>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</si>
  <si>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</si>
  <si>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</si>
  <si>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</si>
  <si>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</si>
  <si>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</si>
  <si>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</si>
  <si>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</si>
  <si>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</si>
  <si>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</si>
  <si>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</si>
  <si>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</si>
  <si>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</si>
  <si>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</si>
  <si>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</si>
  <si>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</si>
  <si>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</si>
  <si>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</si>
  <si>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</si>
  <si>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</si>
  <si>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</si>
  <si>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</si>
  <si>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</si>
  <si>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</si>
  <si>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</si>
  <si>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</si>
  <si>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</si>
  <si>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</si>
  <si>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</si>
  <si>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</si>
  <si>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</si>
  <si>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</si>
  <si>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</si>
  <si>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</si>
  <si>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</si>
  <si>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</si>
  <si>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</si>
  <si>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</si>
  <si>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</si>
  <si>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</si>
  <si>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</si>
  <si>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</si>
  <si>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</si>
  <si>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</si>
  <si>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</si>
  <si>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</si>
  <si>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</si>
  <si>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</si>
  <si>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</si>
  <si>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</si>
  <si>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</si>
  <si>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</si>
  <si>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</si>
  <si>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</si>
  <si>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</si>
  <si>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</si>
  <si>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</si>
  <si>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</si>
  <si>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</si>
  <si>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</si>
  <si>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</si>
  <si>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</si>
  <si>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</si>
  <si>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</si>
  <si>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</si>
  <si>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</si>
  <si>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</si>
  <si>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</si>
  <si>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</si>
  <si>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</si>
  <si>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</si>
  <si>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</si>
  <si>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</si>
  <si>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</si>
  <si>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</si>
  <si>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</si>
  <si>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</si>
  <si>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</si>
  <si>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</si>
  <si>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</si>
  <si>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</si>
  <si>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</si>
  <si>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</si>
  <si>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</si>
  <si>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</si>
  <si>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</si>
  <si>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</si>
  <si>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</si>
  <si>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</si>
  <si>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</si>
  <si>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</si>
  <si>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</si>
  <si>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</si>
  <si>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</si>
  <si>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</si>
  <si>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</si>
  <si>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</si>
  <si>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</si>
  <si>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</si>
  <si>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</si>
  <si>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</si>
  <si>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</si>
  <si>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</si>
  <si>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</si>
  <si>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</si>
  <si>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</si>
  <si>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</si>
  <si>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</si>
  <si>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</si>
  <si>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</si>
  <si>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</si>
  <si>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</si>
  <si>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</si>
  <si>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</si>
  <si>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</si>
  <si>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</si>
  <si>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</si>
  <si>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</si>
  <si>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</si>
  <si>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</si>
  <si>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</si>
  <si>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</si>
  <si>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</si>
  <si>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</si>
  <si>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</si>
  <si>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</si>
  <si>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</si>
  <si>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</si>
  <si>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</si>
  <si>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</si>
  <si>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</si>
  <si>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</si>
  <si>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</si>
  <si>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</si>
  <si>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</si>
  <si>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</si>
  <si>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</si>
  <si>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</si>
  <si>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</si>
  <si>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</si>
  <si>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</si>
  <si>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</si>
  <si>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</si>
  <si>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</si>
  <si>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</si>
  <si>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</si>
  <si>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</si>
  <si>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</si>
  <si>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</si>
  <si>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</si>
  <si>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</si>
  <si>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</si>
  <si>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</si>
  <si>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</si>
  <si>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</si>
  <si>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</si>
  <si>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</si>
  <si>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</si>
  <si>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</si>
  <si>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</si>
  <si>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</si>
  <si>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</si>
  <si>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</si>
  <si>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</si>
  <si>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</si>
  <si>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</si>
  <si>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</si>
  <si>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</si>
  <si>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</si>
  <si>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</si>
  <si>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</si>
  <si>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</si>
  <si>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</si>
  <si>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</si>
  <si>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</si>
  <si>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</si>
  <si>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</si>
  <si>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</si>
  <si>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</si>
  <si>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</si>
  <si>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</si>
  <si>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</si>
  <si>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</si>
  <si>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</si>
  <si>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</si>
  <si>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</si>
  <si>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</si>
  <si>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</si>
  <si>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</si>
  <si>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</si>
  <si>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</si>
  <si>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</si>
  <si>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</si>
  <si>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</si>
  <si>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</si>
  <si>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</si>
  <si>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</si>
  <si>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</si>
  <si>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</si>
  <si>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</si>
  <si>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</si>
  <si>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</si>
  <si>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</si>
  <si>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</si>
  <si>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</si>
  <si>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</si>
  <si>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</si>
  <si>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</si>
  <si>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</si>
  <si>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</si>
  <si>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</si>
  <si>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</si>
  <si>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</si>
  <si>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</si>
  <si>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</si>
  <si>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</si>
  <si>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</si>
  <si>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</si>
  <si>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</si>
  <si>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</si>
  <si>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</si>
  <si>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</si>
  <si>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</si>
  <si>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</si>
  <si>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</si>
  <si>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</si>
  <si>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</si>
  <si>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</si>
  <si>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</si>
  <si>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</si>
  <si>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</si>
  <si>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</si>
  <si>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</si>
  <si>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</si>
  <si>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</si>
  <si>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</si>
  <si>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</si>
  <si>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</si>
  <si>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</si>
  <si>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</si>
  <si>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</si>
  <si>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</si>
  <si>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</si>
  <si>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</si>
  <si>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</si>
  <si>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</si>
  <si>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</si>
  <si>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</si>
  <si>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</si>
  <si>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</si>
  <si>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</si>
  <si>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</si>
  <si>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</si>
  <si>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</si>
  <si>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</si>
  <si>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</si>
  <si>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</si>
  <si>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</si>
  <si>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</si>
  <si>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</si>
  <si>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</si>
  <si>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</si>
  <si>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</si>
  <si>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</si>
  <si>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</si>
  <si>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</si>
  <si>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</si>
  <si>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</si>
  <si>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</si>
  <si>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</si>
  <si>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</si>
  <si>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</si>
  <si>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</si>
  <si>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</si>
  <si>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</si>
  <si>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</si>
  <si>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</si>
  <si>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</si>
  <si>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</si>
  <si>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</si>
  <si>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</si>
  <si>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</si>
  <si>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</si>
  <si>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</si>
  <si>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</si>
  <si>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</si>
  <si>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</si>
  <si>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</si>
  <si>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</si>
  <si>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</si>
  <si>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</si>
  <si>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</si>
  <si>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</si>
  <si>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</si>
  <si>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</si>
  <si>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</si>
  <si>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</si>
  <si>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</si>
  <si>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</si>
  <si>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</si>
  <si>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</si>
  <si>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</si>
  <si>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</si>
  <si>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</si>
  <si>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</si>
  <si>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</si>
  <si>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</si>
  <si>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</si>
  <si>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</si>
  <si>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</si>
  <si>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</si>
  <si>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</si>
  <si>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</si>
  <si>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</si>
  <si>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</si>
  <si>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</si>
  <si>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</si>
  <si>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</si>
  <si>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</si>
  <si>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</si>
  <si>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</si>
  <si>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</si>
  <si>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</si>
  <si>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</si>
  <si>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</si>
  <si>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</si>
  <si>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</si>
  <si>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</si>
  <si>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</si>
  <si>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</si>
  <si>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</si>
  <si>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</si>
  <si>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</si>
  <si>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</si>
  <si>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</si>
  <si>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</si>
  <si>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</si>
  <si>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</si>
  <si>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</si>
  <si>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</si>
  <si>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</si>
  <si>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</si>
  <si>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</si>
  <si>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</si>
  <si>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</si>
  <si>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</si>
  <si>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</si>
  <si>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</si>
  <si>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</si>
  <si>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</si>
  <si>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</si>
  <si>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</si>
  <si>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</si>
  <si>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</si>
  <si>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</si>
  <si>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</si>
  <si>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</si>
  <si>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</si>
  <si>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</si>
  <si>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</si>
  <si>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</si>
  <si>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</si>
  <si>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</si>
  <si>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</si>
  <si>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</si>
  <si>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</si>
  <si>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</si>
  <si>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</si>
  <si>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</si>
  <si>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</si>
  <si>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</si>
  <si>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</si>
  <si>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</si>
  <si>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</si>
  <si>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</si>
  <si>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</si>
  <si>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</si>
  <si>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</si>
  <si>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</si>
  <si>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</si>
  <si>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</si>
  <si>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</si>
  <si>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</si>
  <si>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</si>
  <si>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</si>
  <si>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</si>
  <si>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</si>
  <si>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</si>
  <si>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</si>
  <si>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</si>
  <si>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</si>
  <si>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</si>
  <si>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</si>
  <si>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</si>
  <si>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</si>
  <si>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</si>
  <si>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</si>
  <si>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</si>
  <si>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</si>
  <si>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</si>
  <si>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</si>
  <si>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</si>
  <si>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</si>
  <si>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</si>
  <si>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</si>
  <si>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</si>
  <si>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</si>
  <si>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</si>
  <si>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</si>
  <si>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</si>
  <si>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</si>
  <si>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</si>
  <si>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</si>
  <si>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</si>
  <si>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</si>
  <si>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</si>
  <si>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</si>
  <si>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</si>
  <si>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</si>
  <si>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</si>
  <si>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</si>
  <si>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</si>
  <si>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</si>
  <si>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</si>
  <si>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</si>
  <si>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</si>
  <si>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</si>
  <si>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</si>
  <si>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</si>
  <si>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</si>
  <si>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</si>
  <si>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</si>
  <si>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</si>
  <si>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</si>
  <si>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</si>
  <si>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</si>
  <si>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</si>
  <si>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</si>
  <si>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</si>
  <si>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</si>
  <si>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</si>
  <si>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</si>
  <si>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</si>
  <si>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</si>
  <si>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</si>
  <si>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</si>
  <si>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</si>
  <si>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</si>
  <si>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</si>
  <si>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</si>
  <si>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</si>
  <si>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</si>
  <si>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</si>
  <si>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</si>
  <si>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</si>
  <si>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</si>
  <si>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</si>
  <si>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</si>
  <si>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</si>
  <si>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</si>
  <si>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</si>
  <si>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</si>
  <si>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</si>
  <si>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</si>
  <si>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</si>
  <si>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</si>
  <si>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</si>
  <si>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</si>
  <si>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</si>
  <si>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</si>
  <si>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</si>
  <si>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</si>
  <si>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</si>
  <si>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</si>
  <si>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</si>
  <si>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</si>
  <si>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</si>
  <si>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</si>
  <si>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</si>
  <si>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</si>
  <si>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</si>
  <si>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</si>
  <si>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</si>
  <si>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</si>
  <si>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</si>
  <si>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</si>
  <si>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</si>
  <si>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</si>
  <si>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</si>
  <si>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</si>
  <si>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</si>
  <si>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</si>
  <si>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</si>
  <si>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</si>
  <si>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</si>
  <si>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</si>
  <si>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</si>
  <si>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</si>
  <si>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</si>
  <si>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</si>
  <si>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</si>
  <si>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</si>
  <si>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</si>
  <si>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</si>
  <si>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</si>
  <si>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</si>
  <si>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</si>
  <si>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</si>
  <si>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</si>
  <si>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</si>
  <si>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</si>
  <si>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</si>
  <si>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</si>
  <si>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</si>
  <si>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</si>
  <si>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</si>
  <si>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</si>
  <si>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</si>
  <si>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</si>
  <si>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</si>
  <si>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</si>
  <si>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</si>
  <si>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</si>
  <si>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</si>
  <si>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</si>
  <si>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</si>
  <si>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</si>
  <si>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</si>
  <si>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</si>
  <si>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</si>
  <si>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</si>
  <si>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</si>
  <si>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</si>
  <si>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</si>
  <si>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</si>
  <si>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</si>
  <si>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</si>
  <si>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</si>
  <si>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</si>
  <si>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</si>
  <si>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</si>
  <si>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</si>
  <si>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</si>
  <si>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</si>
  <si>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</si>
  <si>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</si>
  <si>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</si>
  <si>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</si>
  <si>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</si>
  <si>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</si>
  <si>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</si>
  <si>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</si>
  <si>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</si>
  <si>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</si>
  <si>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</si>
  <si>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</si>
  <si>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</si>
  <si>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</si>
  <si>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</si>
  <si>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</si>
  <si>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</si>
  <si>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</si>
  <si>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</si>
  <si>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</si>
  <si>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</si>
  <si>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</si>
  <si>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</si>
  <si>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</si>
  <si>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</si>
  <si>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</si>
  <si>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</si>
  <si>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</si>
  <si>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</si>
  <si>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</si>
  <si>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</si>
  <si>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</si>
  <si>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</si>
  <si>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</si>
  <si>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</si>
  <si>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</si>
  <si>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</si>
  <si>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</si>
  <si>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</si>
  <si>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</si>
  <si>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</si>
  <si>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</si>
  <si>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</si>
  <si>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</si>
  <si>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</si>
  <si>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</si>
  <si>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</si>
  <si>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</si>
  <si>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</si>
  <si>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</si>
  <si>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</si>
  <si>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</si>
  <si>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</si>
  <si>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</si>
  <si>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</si>
  <si>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</si>
  <si>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</si>
  <si>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</si>
  <si>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</si>
  <si>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</si>
  <si>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</si>
  <si>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</si>
  <si>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</si>
  <si>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</si>
  <si>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</si>
  <si>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</si>
  <si>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</si>
  <si>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</si>
  <si>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</si>
  <si>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</si>
  <si>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</si>
  <si>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</si>
  <si>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</si>
  <si>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</si>
  <si>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</si>
  <si>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</si>
  <si>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</si>
  <si>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</si>
  <si>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</si>
  <si>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</si>
  <si>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</si>
  <si>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</si>
  <si>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</si>
  <si>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</si>
  <si>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</si>
  <si>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</si>
  <si>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</si>
  <si>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</si>
  <si>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</si>
  <si>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</si>
  <si>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</si>
  <si>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</si>
  <si>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</si>
  <si>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</si>
  <si>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</si>
  <si>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</si>
  <si>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</si>
  <si>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</si>
  <si>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</si>
  <si>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</si>
  <si>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</si>
  <si>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</si>
  <si>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</si>
  <si>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</si>
  <si>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</si>
  <si>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</si>
  <si>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</si>
  <si>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</si>
  <si>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</si>
  <si>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</si>
  <si>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</si>
  <si>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</si>
  <si>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</si>
  <si>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</si>
  <si>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</si>
  <si>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</si>
  <si>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</si>
  <si>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</si>
  <si>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</si>
  <si>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</si>
  <si>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</si>
  <si>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</si>
  <si>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</si>
  <si>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</si>
  <si>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</si>
  <si>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</si>
  <si>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</si>
  <si>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</si>
  <si>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</si>
  <si>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</si>
  <si>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</si>
  <si>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</si>
  <si>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</si>
  <si>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</si>
  <si>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</si>
  <si>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</si>
  <si>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</si>
  <si>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</si>
  <si>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</si>
  <si>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</si>
  <si>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</si>
  <si>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</si>
  <si>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</si>
  <si>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</si>
  <si>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</si>
  <si>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</si>
  <si>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</si>
  <si>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</si>
  <si>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</si>
  <si>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</si>
  <si>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</si>
  <si>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</si>
  <si>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</si>
  <si>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</si>
  <si>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</si>
  <si>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</si>
  <si>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</si>
  <si>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</si>
  <si>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</si>
  <si>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</si>
  <si>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</si>
  <si>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</si>
  <si>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</si>
  <si>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</si>
  <si>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</si>
  <si>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</si>
  <si>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</si>
  <si>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</si>
  <si>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</si>
  <si>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</si>
  <si>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</si>
  <si>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</si>
  <si>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</si>
  <si>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</si>
  <si>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</si>
  <si>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</si>
  <si>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</si>
  <si>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</si>
  <si>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</si>
  <si>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</si>
  <si>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</si>
  <si>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</si>
  <si>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</si>
  <si>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</si>
  <si>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</si>
  <si>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</si>
  <si>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</si>
  <si>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</si>
  <si>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</si>
  <si>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</si>
  <si>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</si>
  <si>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</si>
  <si>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</si>
  <si>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</si>
  <si>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</si>
  <si>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</si>
  <si>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</si>
  <si>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</si>
  <si>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</si>
  <si>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</si>
  <si>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</si>
  <si>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</si>
  <si>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</si>
  <si>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</si>
  <si>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</si>
  <si>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</si>
  <si>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</si>
  <si>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</si>
  <si>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</si>
  <si>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</si>
  <si>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</si>
  <si>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</si>
  <si>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</si>
  <si>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</si>
  <si>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</si>
  <si>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</si>
  <si>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</si>
  <si>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</si>
  <si>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</si>
  <si>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</si>
  <si>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</si>
  <si>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</si>
  <si>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</si>
  <si>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</si>
  <si>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</si>
  <si>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</si>
  <si>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</si>
  <si>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</si>
  <si>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</si>
  <si>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</si>
  <si>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</si>
  <si>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</si>
  <si>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</si>
  <si>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</si>
  <si>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</si>
  <si>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</si>
  <si>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</si>
  <si>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</si>
  <si>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</si>
  <si>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</si>
  <si>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</si>
  <si>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</si>
  <si>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</si>
  <si>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</si>
  <si>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</si>
  <si>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</si>
  <si>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</si>
  <si>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</si>
  <si>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</si>
  <si>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</si>
  <si>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</si>
  <si>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</si>
  <si>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</si>
  <si>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</si>
  <si>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</si>
  <si>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</si>
  <si>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</si>
  <si>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</si>
  <si>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</si>
  <si>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</si>
  <si>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</si>
  <si>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</si>
  <si>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</si>
  <si>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</si>
  <si>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</si>
  <si>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</si>
  <si>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</si>
  <si>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</si>
  <si>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</si>
  <si>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</si>
  <si>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</si>
  <si>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</si>
  <si>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</si>
  <si>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</si>
  <si>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</si>
  <si>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</si>
  <si>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</si>
  <si>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</si>
  <si>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</si>
  <si>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</si>
  <si>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</si>
  <si>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</si>
  <si>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</si>
  <si>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</si>
  <si>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</si>
  <si>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</si>
  <si>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</si>
  <si>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</si>
  <si>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</si>
  <si>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</si>
  <si>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</si>
  <si>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</si>
  <si>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</si>
  <si>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</si>
  <si>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</si>
  <si>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</si>
  <si>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</si>
  <si>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</si>
  <si>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</si>
  <si>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</si>
  <si>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</si>
  <si>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</si>
  <si>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</si>
  <si>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</si>
  <si>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</si>
  <si>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</si>
  <si>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</si>
  <si>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</si>
  <si>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</si>
  <si>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</si>
  <si>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</si>
  <si>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</si>
  <si>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</si>
  <si>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</si>
  <si>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</si>
  <si>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</si>
  <si>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</si>
  <si>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</si>
  <si>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</si>
  <si>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</si>
  <si>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</si>
  <si>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</si>
  <si>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</si>
  <si>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</si>
  <si>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</si>
  <si>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</si>
  <si>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</si>
  <si>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</si>
  <si>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</si>
  <si>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</si>
  <si>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</si>
  <si>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</si>
  <si>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</si>
  <si>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</si>
  <si>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</si>
  <si>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</si>
  <si>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</si>
  <si>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</si>
  <si>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</si>
  <si>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</si>
  <si>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</si>
  <si>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</si>
  <si>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</si>
  <si>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</si>
  <si>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</si>
  <si>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</si>
  <si>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</si>
  <si>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</si>
  <si>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</si>
  <si>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</si>
  <si>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</si>
  <si>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</si>
  <si>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</si>
  <si>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</si>
  <si>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</si>
  <si>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</si>
  <si>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</si>
  <si>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</si>
  <si>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</si>
  <si>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</si>
  <si>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</si>
  <si>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</si>
  <si>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</si>
  <si>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</si>
  <si>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</si>
  <si>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</si>
  <si>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</si>
  <si>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</si>
  <si>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</si>
  <si>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</si>
  <si>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</si>
  <si>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</si>
  <si>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</si>
  <si>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</si>
  <si>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</si>
  <si>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</si>
  <si>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</si>
  <si>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</si>
  <si>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</si>
  <si>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</si>
  <si>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</si>
  <si>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</si>
  <si>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</si>
  <si>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</si>
  <si>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</si>
  <si>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</si>
  <si>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</si>
  <si>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</si>
  <si>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</si>
  <si>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</si>
  <si>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</si>
  <si>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</si>
  <si>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</si>
  <si>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</si>
  <si>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</si>
  <si>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</si>
  <si>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</si>
  <si>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</si>
  <si>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</si>
  <si>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</si>
  <si>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</si>
  <si>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</si>
  <si>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</si>
  <si>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</si>
  <si>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</si>
  <si>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</si>
  <si>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</si>
  <si>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</si>
  <si>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</si>
  <si>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</si>
  <si>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</si>
  <si>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</si>
  <si>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</si>
  <si>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</si>
  <si>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</si>
  <si>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</si>
  <si>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</si>
  <si>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</si>
  <si>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</si>
  <si>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</si>
  <si>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</si>
  <si>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</si>
  <si>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</si>
  <si>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</si>
  <si>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</si>
  <si>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</si>
  <si>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</si>
  <si>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</si>
  <si>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</si>
  <si>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</si>
  <si>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</si>
  <si>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</si>
  <si>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</si>
  <si>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</si>
  <si>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</si>
  <si>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</si>
  <si>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</si>
  <si>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</si>
  <si>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</si>
  <si>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</si>
  <si>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</si>
  <si>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</si>
  <si>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</si>
  <si>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</si>
  <si>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</si>
  <si>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</si>
  <si>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</si>
  <si>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</si>
  <si>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</si>
  <si>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</si>
  <si>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</si>
  <si>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</si>
  <si>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</si>
  <si>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</si>
  <si>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</si>
  <si>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</si>
  <si>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</si>
  <si>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</si>
  <si>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</si>
  <si>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</si>
  <si>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</si>
  <si>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</si>
  <si>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</si>
  <si>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</si>
  <si>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</si>
  <si>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</si>
  <si>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</si>
  <si>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</si>
  <si>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</si>
  <si>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</si>
  <si>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</si>
  <si>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</si>
  <si>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</si>
  <si>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</si>
  <si>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</si>
  <si>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</si>
  <si>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</si>
  <si>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</si>
  <si>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</si>
  <si>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</si>
  <si>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</si>
  <si>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</si>
  <si>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</si>
  <si>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</si>
  <si>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</si>
  <si>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</si>
  <si>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</si>
  <si>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</si>
  <si>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</si>
  <si>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</si>
  <si>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</si>
  <si>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</si>
  <si>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</si>
  <si>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</si>
  <si>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</si>
  <si>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</si>
  <si>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</si>
  <si>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</si>
  <si>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</si>
  <si>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</si>
  <si>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</si>
  <si>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</si>
  <si>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</si>
  <si>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</si>
  <si>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</si>
  <si>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</si>
  <si>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</si>
  <si>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</si>
  <si>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</si>
  <si>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</si>
  <si>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</si>
  <si>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</si>
  <si>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</si>
  <si>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</si>
  <si>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</si>
  <si>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</si>
  <si>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</si>
  <si>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</si>
  <si>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</si>
  <si>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</si>
  <si>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</si>
  <si>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</si>
  <si>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</si>
  <si>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</si>
  <si>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</si>
  <si>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</si>
  <si>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</si>
  <si>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</si>
  <si>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</si>
  <si>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</si>
  <si>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</si>
  <si>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</si>
  <si>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</si>
  <si>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</si>
  <si>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</si>
  <si>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</si>
  <si>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</si>
  <si>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</si>
  <si>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</si>
  <si>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</si>
  <si>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</si>
  <si>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</si>
  <si>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</si>
  <si>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</si>
  <si>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</si>
  <si>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</si>
  <si>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</si>
  <si>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</si>
  <si>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</si>
  <si>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</si>
  <si>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</si>
  <si>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</si>
  <si>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</si>
  <si>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</si>
  <si>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</si>
  <si>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</si>
  <si>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</si>
  <si>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</si>
  <si>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</si>
  <si>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</si>
  <si>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</si>
  <si>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</si>
  <si>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</si>
  <si>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</si>
  <si>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</si>
  <si>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</si>
  <si>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</si>
  <si>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</si>
  <si>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</si>
  <si>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</si>
  <si>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</si>
  <si>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</si>
  <si>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</si>
  <si>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</si>
  <si>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</si>
  <si>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</si>
  <si>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</si>
  <si>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</si>
  <si>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</si>
  <si>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</si>
  <si>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</si>
  <si>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</si>
  <si>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</si>
  <si>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</si>
  <si>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</si>
  <si>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</si>
  <si>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</si>
  <si>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</si>
  <si>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</si>
  <si>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</si>
  <si>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</si>
  <si>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</si>
  <si>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</si>
  <si>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</si>
  <si>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</si>
  <si>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</si>
  <si>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</si>
  <si>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</si>
  <si>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</si>
  <si>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</si>
  <si>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</si>
  <si>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</si>
  <si>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</si>
  <si>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</si>
  <si>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</si>
  <si>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</si>
  <si>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</si>
  <si>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</si>
  <si>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</si>
  <si>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</si>
  <si>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</si>
  <si>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</si>
  <si>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</si>
  <si>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</si>
  <si>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</si>
  <si>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</si>
  <si>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</si>
  <si>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</si>
  <si>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</si>
  <si>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</si>
  <si>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</si>
  <si>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</si>
  <si>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</si>
  <si>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</si>
  <si>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</si>
  <si>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</si>
  <si>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</si>
  <si>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</si>
  <si>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</si>
  <si>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</si>
  <si>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</si>
  <si>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</si>
  <si>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</si>
  <si>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</si>
  <si>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</si>
  <si>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</si>
  <si>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</si>
  <si>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</si>
  <si>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</si>
  <si>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</si>
  <si>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</si>
  <si>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</si>
  <si>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</si>
  <si>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</si>
  <si>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</si>
  <si>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</si>
  <si>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</si>
  <si>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</si>
  <si>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</si>
  <si>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</si>
  <si>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</si>
  <si>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</si>
  <si>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</si>
  <si>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</si>
  <si>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</si>
  <si>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</si>
  <si>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</si>
  <si>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</si>
  <si>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</si>
  <si>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</si>
  <si>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</si>
  <si>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</si>
  <si>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</si>
  <si>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</si>
  <si>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</si>
  <si>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</si>
  <si>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</si>
  <si>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</si>
  <si>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</si>
  <si>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</si>
  <si>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</si>
  <si>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</si>
  <si>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</si>
  <si>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</si>
  <si>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</si>
  <si>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</si>
  <si>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</si>
  <si>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</si>
  <si>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</si>
  <si>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</si>
  <si>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</si>
  <si>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</si>
  <si>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</si>
  <si>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</si>
  <si>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</si>
  <si>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</si>
  <si>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</si>
  <si>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</si>
  <si>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</si>
  <si>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</si>
  <si>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</si>
  <si>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</si>
  <si>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</si>
  <si>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</si>
  <si>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</si>
  <si>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</si>
  <si>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</si>
  <si>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</si>
  <si>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</si>
  <si>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</si>
  <si>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</si>
  <si>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</si>
  <si>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</si>
  <si>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</si>
  <si>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</si>
  <si>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</si>
  <si>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</si>
  <si>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</si>
  <si>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</si>
  <si>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</si>
  <si>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</si>
  <si>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</si>
  <si>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</si>
  <si>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</si>
  <si>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</si>
  <si>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</si>
  <si>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</si>
  <si>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</si>
  <si>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</si>
  <si>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</si>
  <si>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</si>
  <si>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</si>
  <si>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</si>
  <si>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</si>
  <si>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</si>
  <si>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</si>
  <si>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</si>
  <si>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</si>
  <si>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</si>
  <si>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</si>
  <si>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</si>
  <si>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</si>
  <si>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</si>
  <si>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</si>
  <si>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</si>
  <si>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</si>
  <si>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</si>
  <si>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</si>
  <si>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</si>
  <si>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</si>
  <si>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</si>
  <si>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</si>
  <si>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</si>
  <si>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</si>
  <si>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</si>
  <si>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</si>
  <si>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</si>
  <si>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</si>
  <si>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</si>
  <si>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</si>
  <si>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</si>
  <si>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</si>
  <si>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</si>
  <si>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</si>
  <si>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</si>
  <si>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</si>
  <si>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</si>
  <si>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</si>
  <si>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</si>
  <si>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</si>
  <si>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</si>
  <si>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</si>
  <si>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</si>
  <si>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</si>
  <si>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</si>
  <si>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</si>
  <si>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</si>
  <si>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</si>
  <si>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</si>
  <si>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</si>
  <si>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</si>
  <si>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</si>
  <si>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</si>
  <si>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</si>
  <si>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</si>
  <si>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</si>
  <si>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</si>
  <si>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</si>
  <si>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</si>
  <si>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</si>
  <si>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</si>
  <si>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</si>
  <si>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</si>
  <si>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</si>
  <si>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</si>
  <si>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</si>
  <si>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</si>
  <si>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</si>
  <si>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</si>
  <si>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</si>
  <si>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</si>
  <si>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</si>
  <si>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</si>
  <si>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</si>
  <si>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</si>
  <si>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</si>
  <si>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</si>
  <si>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</si>
  <si>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</si>
  <si>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</si>
  <si>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</si>
  <si>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</si>
  <si>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</si>
  <si>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</si>
  <si>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</si>
  <si>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</si>
  <si>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</si>
  <si>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</si>
  <si>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</si>
  <si>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</si>
  <si>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</si>
  <si>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</si>
  <si>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</si>
  <si>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</si>
  <si>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</si>
  <si>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</si>
  <si>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</si>
  <si>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</si>
  <si>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</si>
  <si>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</si>
  <si>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</si>
  <si>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</si>
  <si>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</si>
  <si>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</si>
  <si>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</si>
  <si>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</si>
  <si>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</si>
  <si>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</si>
  <si>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</si>
  <si>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</si>
  <si>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</si>
  <si>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</si>
  <si>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</si>
  <si>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</si>
  <si>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</si>
  <si>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</si>
  <si>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</si>
  <si>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</si>
  <si>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</si>
  <si>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</si>
  <si>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</si>
  <si>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</si>
  <si>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</si>
  <si>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</si>
  <si>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</si>
  <si>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</si>
  <si>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</si>
  <si>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</si>
  <si>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</si>
  <si>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</si>
  <si>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</si>
  <si>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</si>
  <si>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</si>
  <si>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</si>
  <si>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</si>
  <si>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</si>
  <si>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</si>
  <si>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</si>
  <si>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</si>
  <si>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</si>
  <si>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</si>
  <si>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</si>
  <si>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</si>
  <si>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</si>
  <si>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</si>
  <si>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</si>
  <si>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</si>
  <si>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</si>
  <si>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</si>
  <si>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</si>
  <si>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</si>
  <si>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</si>
  <si>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</si>
  <si>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</si>
  <si>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</si>
  <si>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</si>
  <si>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</si>
  <si>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</si>
  <si>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</si>
  <si>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</si>
  <si>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</si>
  <si>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</si>
  <si>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</si>
  <si>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</si>
  <si>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</si>
  <si>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</si>
  <si>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</si>
  <si>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</si>
  <si>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</si>
  <si>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</si>
  <si>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</si>
  <si>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</si>
  <si>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</si>
  <si>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</si>
  <si>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</si>
  <si>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</si>
  <si>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</si>
  <si>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</si>
  <si>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</si>
  <si>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</si>
  <si>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</si>
  <si>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</si>
  <si>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</si>
  <si>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</si>
  <si>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</si>
  <si>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</si>
  <si>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</si>
  <si>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</si>
  <si>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</si>
  <si>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</si>
  <si>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</si>
  <si>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</si>
  <si>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</si>
  <si>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</si>
  <si>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</si>
  <si>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</si>
  <si>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</si>
  <si>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</si>
  <si>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</si>
  <si>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</si>
  <si>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</si>
  <si>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</si>
  <si>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</si>
  <si>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</si>
  <si>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</si>
  <si>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</si>
  <si>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</si>
  <si>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</si>
  <si>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</si>
  <si>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</si>
  <si>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</si>
  <si>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</si>
  <si>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</si>
  <si>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</si>
  <si>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</si>
  <si>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</si>
  <si>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</si>
  <si>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</si>
  <si>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</si>
  <si>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</si>
  <si>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</si>
  <si>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</si>
  <si>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</si>
  <si>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</si>
  <si>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</si>
  <si>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</si>
  <si>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</si>
  <si>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</si>
  <si>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</si>
  <si>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</si>
  <si>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</si>
  <si>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</si>
  <si>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</si>
  <si>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</si>
  <si>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</si>
  <si>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</si>
  <si>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</si>
  <si>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</si>
  <si>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</si>
  <si>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</si>
  <si>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</si>
  <si>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</si>
  <si>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</si>
  <si>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</si>
  <si>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</si>
  <si>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</si>
  <si>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</si>
  <si>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</si>
  <si>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</si>
  <si>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</si>
  <si>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</si>
  <si>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</si>
  <si>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</si>
  <si>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</si>
  <si>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</si>
  <si>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</si>
  <si>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</si>
  <si>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</si>
  <si>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</si>
  <si>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</si>
  <si>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</si>
  <si>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</si>
  <si>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</si>
  <si>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</si>
  <si>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</si>
  <si>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</si>
  <si>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</si>
  <si>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</si>
  <si>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</si>
  <si>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</si>
  <si>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</si>
  <si>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</si>
  <si>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</si>
  <si>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</si>
  <si>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</si>
  <si>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</si>
  <si>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</si>
  <si>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</si>
  <si>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</si>
  <si>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</si>
  <si>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</si>
  <si>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</si>
  <si>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</si>
  <si>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</si>
  <si>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</si>
  <si>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</si>
  <si>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</si>
  <si>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</si>
  <si>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</si>
  <si>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</si>
  <si>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</si>
  <si>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</si>
  <si>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</si>
  <si>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</si>
  <si>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</si>
  <si>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</si>
  <si>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</si>
  <si>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</si>
  <si>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</si>
  <si>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</si>
  <si>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</si>
  <si>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</si>
  <si>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</si>
  <si>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</si>
  <si>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</si>
  <si>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</si>
  <si>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</si>
  <si>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</si>
  <si>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</si>
  <si>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</si>
  <si>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</si>
  <si>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</si>
  <si>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</si>
  <si>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</si>
  <si>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</si>
  <si>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</si>
  <si>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</si>
  <si>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</si>
  <si>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</si>
  <si>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</si>
  <si>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</si>
  <si>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</si>
  <si>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</si>
  <si>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</si>
  <si>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</si>
  <si>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</si>
  <si>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</si>
  <si>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</si>
  <si>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</si>
  <si>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</si>
  <si>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</si>
  <si>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</si>
  <si>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</si>
  <si>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</si>
  <si>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</si>
  <si>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</si>
  <si>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</si>
  <si>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</si>
  <si>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</si>
  <si>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</si>
  <si>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</si>
  <si>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</si>
  <si>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</si>
  <si>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</si>
  <si>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</si>
  <si>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</si>
  <si>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</si>
  <si>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</si>
  <si>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</si>
  <si>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</si>
  <si>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</si>
  <si>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</si>
  <si>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</si>
  <si>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</si>
  <si>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</si>
  <si>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</si>
  <si>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</si>
  <si>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</si>
  <si>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</si>
  <si>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</si>
  <si>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</si>
  <si>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</si>
  <si>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</si>
  <si>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</si>
  <si>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</si>
  <si>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</si>
  <si>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</si>
  <si>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</si>
  <si>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</si>
  <si>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</si>
  <si>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</si>
  <si>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</si>
  <si>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</si>
  <si>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</si>
  <si>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</si>
  <si>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</si>
  <si>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</si>
  <si>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</si>
  <si>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</si>
  <si>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</si>
  <si>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</si>
  <si>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</si>
  <si>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</si>
  <si>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</si>
  <si>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</si>
  <si>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</si>
  <si>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</si>
  <si>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</si>
  <si>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</si>
  <si>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</si>
  <si>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</si>
  <si>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</si>
  <si>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</si>
  <si>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</si>
  <si>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</si>
  <si>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</si>
  <si>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</si>
  <si>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</si>
  <si>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</si>
  <si>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</si>
  <si>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</si>
  <si>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</si>
  <si>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</si>
  <si>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</si>
  <si>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</si>
  <si>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</si>
  <si>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</si>
  <si>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</si>
  <si>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</si>
  <si>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</si>
  <si>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</si>
  <si>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</si>
  <si>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</si>
  <si>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</si>
  <si>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</si>
  <si>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</si>
  <si>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</si>
  <si>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</si>
  <si>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</si>
  <si>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</si>
  <si>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</si>
  <si>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</si>
  <si>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</si>
  <si>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</si>
  <si>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</si>
  <si>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</si>
  <si>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</si>
  <si>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</si>
  <si>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</si>
  <si>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</si>
  <si>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</si>
  <si>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</si>
  <si>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</si>
  <si>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</si>
  <si>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</si>
  <si>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</si>
  <si>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</si>
  <si>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</si>
  <si>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</si>
  <si>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</si>
  <si>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</si>
  <si>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</si>
  <si>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</si>
  <si>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</si>
  <si>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</si>
  <si>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</si>
  <si>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</si>
  <si>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</si>
  <si>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</si>
  <si>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</si>
  <si>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</si>
  <si>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</si>
  <si>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</si>
  <si>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</si>
  <si>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</si>
  <si>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</si>
  <si>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</si>
  <si>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</si>
  <si>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</si>
  <si>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</si>
  <si>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</si>
  <si>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</si>
  <si>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</si>
  <si>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</si>
  <si>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</si>
  <si>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</si>
  <si>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</si>
  <si>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</si>
  <si>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</si>
  <si>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</si>
  <si>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</si>
  <si>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</si>
  <si>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</si>
  <si>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</si>
  <si>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</si>
  <si>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</si>
  <si>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</si>
  <si>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</si>
  <si>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</si>
  <si>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</si>
  <si>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</si>
  <si>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</si>
  <si>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</si>
  <si>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</si>
  <si>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</si>
  <si>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</si>
  <si>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</si>
  <si>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</si>
  <si>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</si>
  <si>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</si>
  <si>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</si>
  <si>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</si>
  <si>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</si>
  <si>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</si>
  <si>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</si>
  <si>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</si>
  <si>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</si>
  <si>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</si>
  <si>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</si>
  <si>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</si>
  <si>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</si>
  <si>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</si>
  <si>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</si>
  <si>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</si>
  <si>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</si>
  <si>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</si>
  <si>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</si>
  <si>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</si>
  <si>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</si>
  <si>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</si>
  <si>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</si>
  <si>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</si>
  <si>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</si>
  <si>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</si>
  <si>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</si>
  <si>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</si>
  <si>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</si>
  <si>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</si>
  <si>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</si>
  <si>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</si>
  <si>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</si>
  <si>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</si>
  <si>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</si>
  <si>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</si>
  <si>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</si>
  <si>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</si>
  <si>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</si>
  <si>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</si>
  <si>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</si>
  <si>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</si>
  <si>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</si>
  <si>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</si>
  <si>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</si>
  <si>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</si>
  <si>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</si>
  <si>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</si>
  <si>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</si>
  <si>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</si>
  <si>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</si>
  <si>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</si>
  <si>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</si>
  <si>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</si>
  <si>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</si>
  <si>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</si>
  <si>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</si>
  <si>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</si>
  <si>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</si>
  <si>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</si>
  <si>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</si>
  <si>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</si>
  <si>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</si>
  <si>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</si>
  <si>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</si>
  <si>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</si>
  <si>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</si>
  <si>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</si>
  <si>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</si>
  <si>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</si>
  <si>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</si>
  <si>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</si>
  <si>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</si>
  <si>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</si>
  <si>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</si>
  <si>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</si>
  <si>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</si>
  <si>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</si>
  <si>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</si>
  <si>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</si>
  <si>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</si>
  <si>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</si>
  <si>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</si>
  <si>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</si>
  <si>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</si>
  <si>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</si>
  <si>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</si>
  <si>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</si>
  <si>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</si>
  <si>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</si>
  <si>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</si>
  <si>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</si>
  <si>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</si>
  <si>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</si>
  <si>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</si>
  <si>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</si>
  <si>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</si>
  <si>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</si>
  <si>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</si>
  <si>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</si>
  <si>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</si>
  <si>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</si>
  <si>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</si>
  <si>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</si>
  <si>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</si>
  <si>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</si>
  <si>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</si>
  <si>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</si>
  <si>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</si>
  <si>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</si>
  <si>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</si>
  <si>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</si>
  <si>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</si>
  <si>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</si>
  <si>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</si>
  <si>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</si>
  <si>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</si>
  <si>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</si>
  <si>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</si>
  <si>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</si>
  <si>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</si>
  <si>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</si>
  <si>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</si>
  <si>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</si>
  <si>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</si>
  <si>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</si>
  <si>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</si>
  <si>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</si>
  <si>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</si>
  <si>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</si>
  <si>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</si>
  <si>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</si>
  <si>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</si>
  <si>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</si>
  <si>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</si>
  <si>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</si>
  <si>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</si>
  <si>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</si>
  <si>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</si>
  <si>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</si>
  <si>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</si>
  <si>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</si>
  <si>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</si>
  <si>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</si>
  <si>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</si>
  <si>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</si>
  <si>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</si>
  <si>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</si>
  <si>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</si>
  <si>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</si>
  <si>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</si>
  <si>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</si>
  <si>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</si>
  <si>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</si>
  <si>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</si>
  <si>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</si>
  <si>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</si>
  <si>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</si>
  <si>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</si>
  <si>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</si>
  <si>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</si>
  <si>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</si>
  <si>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</si>
  <si>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</si>
  <si>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</si>
  <si>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</si>
  <si>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</si>
  <si>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</si>
  <si>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</si>
  <si>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</si>
  <si>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</si>
  <si>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</si>
  <si>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</si>
  <si>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</si>
  <si>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</si>
  <si>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</si>
  <si>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</si>
  <si>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</si>
  <si>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</si>
  <si>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</si>
  <si>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</si>
  <si>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</si>
  <si>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</si>
  <si>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</si>
  <si>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</si>
  <si>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</si>
  <si>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</si>
  <si>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</si>
  <si>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</si>
  <si>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</si>
  <si>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</si>
  <si>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</si>
  <si>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</si>
  <si>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</si>
  <si>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</si>
  <si>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</si>
  <si>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</si>
  <si>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</si>
  <si>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</si>
  <si>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</si>
  <si>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</si>
  <si>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</si>
  <si>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</si>
  <si>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</si>
  <si>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</si>
  <si>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</si>
  <si>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</si>
  <si>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</si>
  <si>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</si>
  <si>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</si>
  <si>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</si>
  <si>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</si>
  <si>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</si>
  <si>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</si>
  <si>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</si>
  <si>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</si>
  <si>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</si>
  <si>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</si>
  <si>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</si>
  <si>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</si>
  <si>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</si>
  <si>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</si>
  <si>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</si>
  <si>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</si>
  <si>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</si>
  <si>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</si>
  <si>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</si>
  <si>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</si>
  <si>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</si>
  <si>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</si>
  <si>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</si>
  <si>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</si>
  <si>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</si>
  <si>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</si>
  <si>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</si>
  <si>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</si>
  <si>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</si>
  <si>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</si>
  <si>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</si>
  <si>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</si>
  <si>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</si>
  <si>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</si>
  <si>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</si>
  <si>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</si>
  <si>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</si>
  <si>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</si>
  <si>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</si>
  <si>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</si>
  <si>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</si>
  <si>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</si>
  <si>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</si>
  <si>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</si>
  <si>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</si>
  <si>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</si>
  <si>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</si>
  <si>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</si>
  <si>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</si>
  <si>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</si>
  <si>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</si>
  <si>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</si>
  <si>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</si>
  <si>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</si>
  <si>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</si>
  <si>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</si>
  <si>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</si>
  <si>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</si>
  <si>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</si>
  <si>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</si>
  <si>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</si>
  <si>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</si>
  <si>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</si>
  <si>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</si>
  <si>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</si>
  <si>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</si>
  <si>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</si>
  <si>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</si>
  <si>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</si>
  <si>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</si>
  <si>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</si>
  <si>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</si>
  <si>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</si>
  <si>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</si>
  <si>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</si>
  <si>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</si>
  <si>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</si>
  <si>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</si>
  <si>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</si>
  <si>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</si>
  <si>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</si>
  <si>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</si>
  <si>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</si>
  <si>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</si>
  <si>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</si>
  <si>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</si>
  <si>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</si>
  <si>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</si>
  <si>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</si>
  <si>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</si>
  <si>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</si>
  <si>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</si>
  <si>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</si>
  <si>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</si>
  <si>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</si>
  <si>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</si>
  <si>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</si>
  <si>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</si>
  <si>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</si>
  <si>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</si>
  <si>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</si>
  <si>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</si>
  <si>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</si>
  <si>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</si>
  <si>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</si>
  <si>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</si>
  <si>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</si>
  <si>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</si>
  <si>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</si>
  <si>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</si>
  <si>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</si>
  <si>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</si>
  <si>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</si>
  <si>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</si>
  <si>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</si>
  <si>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</si>
  <si>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</si>
  <si>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</si>
  <si>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</si>
  <si>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</si>
  <si>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</si>
  <si>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</si>
  <si>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</si>
  <si>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</si>
  <si>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</si>
  <si>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</si>
  <si>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</si>
  <si>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</si>
  <si>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</si>
  <si>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</si>
  <si>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</si>
  <si>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</si>
  <si>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</si>
  <si>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</si>
  <si>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</si>
  <si>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</si>
  <si>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</si>
  <si>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</si>
  <si>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</si>
  <si>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</si>
  <si>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</si>
  <si>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</si>
  <si>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</si>
  <si>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</si>
  <si>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</si>
  <si>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</si>
  <si>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</si>
  <si>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</si>
  <si>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</si>
  <si>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</si>
  <si>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</si>
  <si>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</si>
  <si>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</si>
  <si>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</si>
  <si>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</si>
  <si>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</si>
  <si>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</si>
  <si>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</si>
  <si>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</si>
  <si>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</si>
  <si>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</si>
  <si>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</si>
  <si>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</si>
  <si>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</si>
  <si>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</si>
  <si>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</si>
  <si>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</si>
  <si>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</si>
  <si>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</si>
  <si>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</si>
  <si>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</si>
  <si>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</si>
  <si>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</si>
  <si>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</si>
  <si>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</si>
  <si>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</si>
  <si>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</si>
  <si>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</si>
  <si>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</si>
  <si>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</si>
  <si>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</si>
  <si>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</si>
  <si>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</si>
  <si>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</si>
  <si>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</si>
  <si>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</si>
  <si>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</si>
  <si>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</si>
  <si>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</si>
  <si>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</si>
  <si>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</si>
  <si>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</si>
  <si>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</si>
  <si>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</si>
  <si>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</si>
  <si>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</si>
  <si>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</si>
  <si>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</si>
  <si>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</si>
  <si>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</si>
  <si>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</si>
  <si>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</si>
  <si>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</si>
  <si>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</si>
  <si>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</si>
  <si>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</si>
  <si>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</si>
  <si>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</si>
  <si>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</si>
  <si>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</si>
  <si>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</si>
  <si>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</si>
  <si>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</si>
  <si>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</si>
  <si>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</si>
  <si>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</si>
  <si>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</si>
  <si>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</si>
  <si>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</si>
  <si>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</si>
  <si>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</si>
  <si>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</si>
  <si>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</si>
  <si>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</si>
  <si>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</si>
  <si>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</si>
  <si>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</si>
  <si>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</si>
  <si>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</si>
  <si>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</si>
  <si>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</si>
  <si>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</si>
  <si>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</si>
  <si>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</si>
  <si>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</si>
  <si>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</si>
  <si>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</si>
  <si>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</si>
  <si>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</si>
  <si>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</si>
  <si>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</si>
  <si>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</si>
  <si>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</si>
  <si>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</si>
  <si>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</si>
  <si>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</si>
  <si>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</si>
  <si>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</si>
  <si>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</si>
  <si>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</si>
  <si>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</si>
  <si>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</si>
  <si>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</si>
  <si>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</si>
  <si>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</si>
  <si>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</si>
  <si>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</si>
  <si>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</si>
  <si>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</si>
  <si>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</si>
  <si>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</si>
  <si>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</si>
  <si>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</si>
  <si>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</si>
  <si>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</si>
  <si>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</si>
  <si>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</si>
  <si>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</si>
  <si>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</si>
  <si>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</si>
  <si>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</si>
  <si>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</si>
  <si>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</si>
  <si>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</si>
  <si>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</si>
  <si>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</si>
  <si>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</si>
  <si>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</si>
  <si>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</si>
  <si>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</si>
  <si>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</si>
  <si>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</si>
  <si>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</si>
  <si>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</si>
  <si>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</si>
  <si>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</si>
  <si>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</si>
  <si>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</si>
  <si>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</si>
  <si>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</si>
  <si>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</si>
  <si>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</si>
  <si>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</si>
  <si>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</si>
  <si>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</si>
  <si>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</si>
  <si>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</si>
  <si>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</si>
  <si>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</si>
  <si>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</si>
  <si>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</si>
  <si>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</si>
  <si>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</si>
  <si>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</si>
  <si>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</si>
  <si>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</si>
  <si>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</si>
  <si>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</si>
  <si>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</si>
  <si>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</si>
  <si>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</si>
  <si>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</si>
  <si>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</si>
  <si>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</si>
  <si>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</si>
  <si>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</si>
  <si>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</si>
  <si>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</si>
  <si>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</si>
  <si>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</si>
  <si>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</si>
  <si>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</si>
  <si>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</si>
  <si>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</si>
  <si>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</si>
  <si>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</si>
  <si>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</si>
  <si>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</si>
  <si>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</si>
  <si>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</si>
  <si>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</si>
  <si>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</si>
  <si>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</si>
  <si>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</si>
  <si>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</si>
  <si>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</si>
  <si>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</si>
  <si>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</si>
  <si>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</si>
  <si>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</si>
  <si>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</si>
  <si>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</si>
  <si>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</si>
  <si>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</si>
  <si>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</si>
  <si>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</si>
  <si>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</si>
  <si>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</si>
  <si>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</si>
  <si>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</si>
  <si>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</si>
  <si>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</si>
  <si>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</si>
  <si>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</si>
  <si>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</si>
  <si>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</si>
  <si>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</si>
  <si>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</si>
  <si>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</si>
  <si>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</si>
  <si>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</si>
  <si>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</si>
  <si>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</si>
  <si>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</si>
  <si>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</si>
  <si>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</si>
  <si>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</si>
  <si>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</si>
  <si>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</si>
  <si>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</si>
  <si>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</si>
  <si>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</si>
  <si>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</si>
  <si>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</si>
  <si>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</si>
  <si>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</si>
  <si>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</si>
  <si>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</si>
  <si>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</si>
  <si>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</si>
  <si>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</si>
  <si>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</si>
  <si>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</si>
  <si>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</si>
  <si>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</si>
  <si>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</si>
  <si>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</si>
  <si>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</si>
  <si>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</si>
  <si>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</si>
  <si>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</si>
  <si>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</si>
  <si>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</si>
  <si>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</si>
  <si>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</si>
  <si>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</si>
  <si>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</si>
  <si>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</si>
  <si>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</si>
  <si>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</si>
  <si>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</si>
  <si>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</si>
  <si>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</si>
  <si>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</si>
  <si>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</si>
  <si>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</si>
  <si>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</si>
  <si>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</si>
  <si>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</si>
  <si>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</si>
  <si>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</si>
  <si>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</si>
  <si>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</si>
  <si>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</si>
  <si>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</si>
  <si>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</si>
  <si>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</si>
  <si>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</si>
  <si>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</si>
  <si>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</si>
  <si>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</si>
  <si>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</si>
  <si>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</si>
  <si>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</si>
  <si>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</si>
  <si>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</si>
  <si>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</si>
  <si>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</si>
  <si>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</si>
  <si>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</si>
  <si>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</si>
  <si>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</si>
  <si>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</si>
  <si>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</si>
  <si>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</si>
  <si>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</si>
  <si>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</si>
  <si>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</si>
  <si>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</si>
  <si>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</si>
  <si>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</si>
  <si>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</si>
  <si>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</si>
  <si>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</si>
  <si>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</si>
  <si>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</si>
  <si>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</si>
  <si>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</si>
  <si>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</si>
  <si>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</si>
  <si>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</si>
  <si>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</si>
  <si>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</si>
  <si>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</si>
  <si>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</si>
  <si>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</si>
  <si>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</si>
  <si>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</si>
  <si>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</si>
  <si>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</si>
  <si>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</si>
  <si>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</si>
  <si>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</si>
  <si>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</si>
  <si>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</si>
  <si>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</si>
  <si>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</si>
  <si>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</si>
  <si>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</si>
  <si>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</si>
  <si>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</si>
  <si>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</si>
  <si>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</si>
  <si>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</si>
  <si>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</si>
  <si>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</si>
  <si>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</si>
  <si>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</si>
  <si>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</si>
  <si>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</si>
  <si>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</si>
  <si>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</si>
  <si>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</si>
  <si>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</si>
  <si>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</si>
  <si>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</si>
  <si>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</si>
  <si>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</si>
  <si>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</si>
  <si>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</si>
  <si>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</si>
  <si>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</si>
  <si>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</si>
  <si>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</si>
  <si>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</si>
  <si>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</si>
  <si>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</si>
  <si>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</si>
  <si>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</si>
  <si>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</si>
  <si>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</si>
  <si>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</si>
  <si>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</si>
  <si>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</si>
  <si>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</si>
  <si>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</si>
  <si>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</si>
  <si>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</si>
  <si>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</si>
  <si>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</si>
  <si>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</si>
  <si>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</si>
  <si>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</si>
  <si>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</si>
  <si>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</si>
  <si>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</si>
  <si>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</si>
  <si>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</si>
  <si>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</si>
  <si>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</si>
  <si>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</si>
  <si>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</si>
  <si>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</si>
  <si>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</si>
  <si>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</si>
  <si>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</si>
  <si>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</si>
  <si>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</si>
  <si>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</si>
  <si>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</si>
  <si>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</si>
  <si>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</si>
  <si>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</si>
  <si>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</si>
  <si>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</si>
  <si>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</si>
  <si>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</si>
  <si>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</si>
  <si>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</si>
  <si>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</si>
  <si>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</si>
  <si>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</si>
  <si>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</si>
  <si>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</si>
  <si>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</si>
  <si>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</si>
  <si>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</si>
  <si>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</si>
  <si>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</si>
  <si>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</si>
  <si>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</si>
  <si>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</si>
  <si>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</si>
  <si>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</si>
  <si>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</si>
  <si>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</si>
  <si>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</si>
  <si>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</si>
  <si>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</si>
  <si>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</si>
  <si>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</si>
  <si>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</si>
  <si>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</si>
  <si>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</si>
  <si>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</si>
  <si>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</si>
  <si>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</si>
  <si>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</si>
  <si>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</si>
  <si>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</si>
  <si>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</si>
  <si>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</si>
  <si>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</si>
  <si>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</si>
  <si>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</si>
  <si>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</si>
  <si>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</si>
  <si>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</si>
  <si>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</si>
  <si>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</si>
  <si>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</si>
  <si>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</si>
  <si>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</si>
  <si>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</si>
  <si>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</si>
  <si>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</si>
  <si>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</si>
  <si>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</si>
  <si>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</si>
  <si>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</si>
  <si>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</si>
  <si>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</si>
  <si>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</si>
  <si>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</si>
  <si>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</si>
  <si>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</si>
  <si>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</si>
  <si>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</si>
  <si>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</si>
  <si>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</si>
  <si>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</si>
  <si>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</si>
  <si>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</si>
  <si>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</si>
  <si>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</si>
  <si>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</si>
  <si>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</si>
  <si>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</si>
  <si>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</si>
  <si>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</si>
  <si>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</si>
  <si>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</si>
  <si>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</si>
  <si>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</si>
  <si>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</si>
  <si>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</si>
  <si>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</si>
  <si>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</si>
  <si>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</si>
  <si>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</si>
  <si>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</si>
  <si>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</si>
  <si>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</si>
  <si>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</si>
  <si>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</si>
  <si>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</si>
  <si>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</si>
  <si>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</si>
  <si>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</si>
  <si>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</si>
  <si>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</si>
  <si>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</si>
  <si>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</si>
  <si>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</si>
  <si>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</si>
  <si>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</si>
  <si>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</si>
  <si>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</si>
  <si>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</si>
  <si>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</si>
  <si>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</si>
  <si>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</si>
  <si>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</si>
  <si>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</si>
  <si>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</si>
  <si>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</si>
  <si>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</si>
  <si>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</si>
  <si>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</si>
  <si>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</si>
  <si>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</si>
  <si>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</si>
  <si>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</si>
  <si>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</si>
  <si>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</si>
  <si>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</si>
  <si>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</si>
  <si>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</si>
  <si>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</si>
  <si>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</si>
  <si>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</si>
  <si>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</si>
  <si>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</si>
  <si>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</si>
  <si>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</si>
  <si>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</si>
  <si>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</si>
  <si>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</si>
  <si>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</si>
  <si>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</si>
  <si>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</si>
  <si>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</si>
  <si>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</si>
  <si>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</si>
  <si>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</si>
  <si>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</si>
  <si>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</si>
  <si>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</si>
  <si>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</si>
  <si>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</si>
  <si>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</si>
  <si>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</si>
  <si>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</si>
  <si>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</si>
  <si>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</si>
  <si>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</si>
  <si>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</si>
  <si>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</si>
  <si>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</si>
  <si>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</si>
  <si>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</si>
  <si>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</si>
  <si>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</si>
  <si>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</si>
  <si>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</si>
  <si>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</si>
  <si>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</si>
  <si>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</si>
  <si>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</si>
  <si>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</si>
  <si>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</si>
  <si>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</si>
  <si>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</si>
  <si>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</si>
  <si>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</si>
  <si>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</si>
  <si>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</si>
  <si>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</si>
  <si>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</si>
  <si>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</si>
  <si>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</si>
  <si>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</si>
  <si>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</si>
  <si>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</si>
  <si>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</si>
  <si>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</si>
  <si>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</si>
  <si>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</si>
  <si>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</si>
  <si>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</si>
  <si>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</si>
  <si>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</si>
  <si>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</si>
  <si>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</si>
  <si>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</si>
  <si>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</si>
  <si>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</si>
  <si>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</si>
  <si>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</si>
  <si>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</si>
  <si>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</si>
  <si>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</si>
  <si>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</si>
  <si>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</si>
  <si>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</si>
  <si>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</si>
  <si>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</si>
  <si>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</si>
  <si>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</si>
  <si>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</si>
  <si>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</si>
  <si>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</si>
  <si>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</si>
  <si>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</si>
  <si>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</si>
  <si>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</si>
  <si>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</si>
  <si>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</si>
  <si>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</si>
  <si>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</si>
  <si>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</si>
  <si>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</si>
  <si>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</si>
  <si>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</si>
  <si>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</si>
  <si>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</si>
  <si>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</si>
  <si>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</si>
  <si>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</si>
  <si>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</si>
  <si>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</si>
  <si>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</si>
  <si>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</si>
  <si>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</si>
  <si>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</si>
  <si>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</si>
  <si>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</si>
  <si>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</si>
  <si>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</si>
  <si>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</si>
  <si>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</si>
  <si>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</si>
  <si>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</si>
  <si>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</si>
  <si>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</si>
  <si>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</si>
  <si>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</si>
  <si>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</si>
  <si>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</si>
  <si>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</si>
  <si>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</si>
  <si>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</si>
  <si>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</si>
  <si>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</si>
  <si>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</si>
  <si>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</si>
  <si>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</si>
  <si>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</si>
  <si>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</si>
  <si>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</si>
  <si>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</si>
  <si>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</si>
  <si>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</si>
  <si>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</si>
  <si>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</si>
  <si>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</si>
  <si>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</si>
  <si>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</si>
  <si>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</si>
  <si>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</si>
  <si>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</si>
  <si>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</si>
  <si>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</si>
  <si>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</si>
  <si>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</si>
  <si>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</si>
  <si>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</si>
  <si>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</si>
  <si>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</si>
  <si>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</si>
  <si>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</si>
  <si>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</si>
  <si>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</si>
  <si>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</si>
  <si>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</si>
  <si>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</si>
  <si>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</si>
  <si>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</si>
  <si>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</si>
  <si>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</si>
  <si>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</si>
  <si>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</si>
  <si>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</si>
  <si>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</si>
  <si>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</si>
  <si>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</si>
  <si>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</si>
  <si>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</si>
  <si>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</si>
  <si>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</si>
  <si>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</si>
  <si>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</si>
  <si>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</si>
  <si>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</si>
  <si>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</si>
  <si>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</si>
  <si>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</si>
  <si>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</si>
  <si>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</si>
  <si>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</si>
  <si>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</si>
  <si>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</si>
  <si>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</si>
  <si>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</si>
  <si>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</si>
  <si>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</si>
  <si>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</si>
  <si>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</si>
  <si>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</si>
  <si>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</si>
  <si>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</si>
  <si>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</si>
  <si>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</si>
  <si>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</si>
  <si>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</si>
  <si>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</si>
  <si>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</si>
  <si>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</si>
  <si>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</si>
  <si>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</si>
  <si>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</si>
  <si>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</si>
  <si>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</si>
  <si>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</si>
  <si>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</si>
  <si>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</si>
  <si>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</si>
  <si>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</si>
  <si>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</si>
  <si>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</si>
  <si>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</si>
  <si>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</si>
  <si>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</si>
  <si>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</si>
  <si>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</si>
  <si>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</si>
  <si>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</si>
  <si>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</si>
  <si>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</si>
  <si>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</si>
  <si>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</si>
  <si>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</si>
  <si>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</si>
  <si>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</si>
  <si>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</si>
  <si>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</si>
  <si>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</si>
  <si>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</si>
  <si>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</si>
  <si>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</si>
  <si>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</si>
  <si>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</si>
  <si>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</si>
  <si>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</si>
  <si>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</si>
  <si>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</si>
  <si>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</si>
  <si>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</si>
  <si>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</si>
  <si>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</si>
  <si>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</si>
  <si>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</si>
  <si>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</si>
  <si>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</si>
  <si>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</si>
  <si>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</si>
  <si>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</si>
  <si>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</si>
  <si>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</si>
  <si>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</si>
  <si>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</si>
  <si>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</si>
  <si>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</si>
  <si>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</si>
  <si>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</si>
  <si>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</si>
  <si>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</si>
  <si>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</si>
  <si>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</si>
  <si>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</si>
  <si>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</si>
  <si>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</si>
  <si>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</si>
  <si>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</si>
  <si>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</si>
  <si>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</si>
  <si>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</si>
  <si>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</si>
  <si>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</si>
  <si>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</si>
  <si>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</si>
  <si>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</si>
  <si>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</si>
  <si>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</si>
  <si>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</si>
  <si>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</si>
  <si>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</si>
  <si>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</si>
  <si>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</si>
  <si>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</si>
  <si>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</si>
  <si>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</si>
  <si>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</si>
  <si>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</si>
  <si>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</si>
  <si>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</si>
  <si>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</si>
  <si>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</si>
  <si>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</si>
  <si>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</si>
  <si>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</si>
  <si>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</si>
  <si>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</si>
  <si>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</si>
  <si>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</si>
  <si>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</si>
  <si>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</si>
  <si>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</si>
  <si>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</si>
  <si>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</si>
  <si>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</si>
  <si>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</si>
  <si>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</si>
  <si>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</si>
  <si>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</si>
  <si>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</si>
  <si>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</si>
  <si>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</si>
  <si>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</si>
  <si>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</si>
  <si>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</si>
  <si>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</si>
  <si>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</si>
  <si>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</si>
  <si>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</si>
  <si>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</si>
  <si>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</si>
  <si>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</si>
  <si>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</si>
  <si>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</si>
  <si>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</si>
  <si>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</si>
  <si>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</si>
  <si>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</si>
  <si>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</si>
  <si>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</si>
  <si>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</si>
  <si>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</si>
  <si>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</si>
  <si>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</si>
  <si>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</si>
  <si>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</si>
  <si>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</si>
  <si>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</si>
  <si>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</si>
  <si>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</si>
  <si>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</si>
  <si>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</si>
  <si>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</si>
  <si>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</si>
  <si>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</si>
  <si>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</si>
  <si>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</si>
  <si>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</si>
  <si>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</si>
  <si>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</si>
  <si>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</si>
  <si>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</si>
  <si>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</si>
  <si>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</si>
  <si>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</si>
  <si>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</si>
  <si>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</si>
  <si>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</si>
  <si>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</si>
  <si>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</si>
  <si>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</si>
  <si>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</si>
  <si>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</si>
  <si>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</si>
  <si>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</si>
  <si>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</si>
  <si>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</si>
  <si>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</si>
  <si>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</si>
  <si>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</si>
  <si>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</si>
  <si>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</si>
  <si>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</si>
  <si>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</si>
  <si>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</si>
  <si>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</si>
  <si>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</si>
  <si>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</si>
  <si>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</si>
  <si>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</si>
  <si>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</si>
  <si>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</si>
  <si>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</si>
  <si>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</si>
  <si>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</si>
  <si>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</si>
  <si>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</si>
  <si>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</si>
  <si>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</si>
  <si>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</si>
  <si>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</si>
  <si>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</si>
  <si>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</si>
  <si>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</si>
  <si>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</si>
  <si>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</si>
  <si>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</si>
  <si>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</si>
  <si>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</si>
  <si>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</si>
  <si>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</si>
  <si>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</si>
  <si>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</si>
  <si>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</si>
  <si>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</si>
  <si>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</si>
  <si>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</si>
  <si>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</si>
  <si>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</si>
  <si>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</si>
  <si>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</si>
  <si>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</si>
  <si>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</si>
  <si>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</si>
  <si>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</si>
  <si>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</si>
  <si>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</si>
  <si>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</si>
  <si>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</si>
  <si>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</si>
  <si>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</si>
  <si>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</si>
  <si>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</si>
  <si>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</si>
  <si>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</si>
  <si>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</si>
  <si>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</si>
  <si>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</si>
  <si>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</si>
  <si>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</si>
  <si>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</si>
  <si>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</si>
  <si>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</si>
  <si>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</si>
  <si>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</si>
  <si>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</si>
  <si>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</si>
  <si>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</si>
  <si>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</si>
  <si>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</si>
  <si>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</si>
  <si>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</si>
  <si>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</si>
  <si>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</si>
  <si>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</si>
  <si>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</si>
  <si>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</si>
  <si>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</si>
  <si>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</si>
  <si>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</si>
  <si>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</si>
  <si>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</si>
  <si>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</si>
  <si>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</si>
  <si>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</si>
  <si>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</si>
  <si>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</si>
  <si>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</si>
  <si>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</si>
  <si>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</si>
  <si>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</si>
  <si>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</si>
  <si>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</si>
  <si>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</si>
  <si>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</si>
  <si>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</si>
  <si>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</si>
  <si>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</si>
  <si>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</si>
  <si>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</si>
  <si>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</si>
  <si>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</si>
  <si>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</si>
  <si>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</si>
  <si>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</si>
  <si>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</si>
  <si>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</si>
  <si>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</si>
  <si>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</si>
  <si>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</si>
  <si>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</si>
  <si>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</si>
  <si>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</si>
  <si>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</si>
  <si>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</si>
  <si>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</si>
  <si>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</si>
  <si>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</si>
  <si>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</si>
  <si>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</si>
  <si>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</si>
  <si>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</si>
  <si>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</si>
  <si>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</si>
  <si>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</si>
  <si>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</si>
  <si>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</si>
  <si>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</si>
  <si>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</si>
  <si>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</si>
  <si>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</si>
  <si>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</si>
  <si>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</si>
  <si>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</si>
  <si>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</si>
  <si>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</si>
  <si>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</si>
  <si>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</si>
  <si>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</si>
  <si>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</si>
  <si>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</si>
  <si>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</si>
  <si>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</si>
  <si>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</si>
  <si>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</si>
  <si>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</si>
  <si>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</si>
  <si>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</si>
  <si>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</si>
  <si>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</si>
  <si>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</si>
  <si>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</si>
  <si>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</si>
  <si>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</si>
  <si>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</si>
  <si>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</si>
  <si>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</si>
  <si>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</si>
  <si>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</si>
  <si>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</si>
  <si>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</si>
  <si>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</si>
  <si>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</si>
  <si>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</si>
  <si>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</si>
  <si>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</si>
  <si>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</si>
  <si>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</si>
  <si>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</si>
  <si>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</si>
  <si>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</si>
  <si>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</si>
  <si>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</si>
  <si>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</si>
  <si>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</si>
  <si>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</si>
  <si>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</si>
  <si>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</si>
  <si>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</si>
  <si>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</si>
  <si>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</si>
  <si>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</si>
  <si>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</si>
  <si>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</si>
  <si>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</si>
  <si>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</si>
  <si>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</si>
  <si>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</si>
  <si>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</si>
  <si>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</si>
  <si>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</si>
  <si>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</si>
  <si>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</si>
  <si>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</si>
  <si>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</si>
  <si>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</si>
  <si>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</si>
  <si>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</si>
  <si>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</si>
  <si>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</si>
  <si>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</si>
  <si>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</si>
  <si>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</si>
  <si>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</si>
  <si>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</si>
  <si>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</si>
  <si>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</si>
  <si>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</si>
  <si>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</si>
  <si>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</si>
  <si>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</si>
  <si>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</si>
  <si>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</si>
  <si>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</si>
  <si>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</si>
  <si>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</si>
  <si>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</si>
  <si>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</si>
  <si>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</si>
  <si>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</si>
  <si>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</si>
  <si>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</si>
  <si>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</si>
  <si>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</si>
  <si>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</si>
  <si>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</si>
  <si>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</si>
  <si>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</si>
  <si>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</si>
  <si>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</si>
  <si>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</si>
  <si>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</si>
  <si>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</si>
  <si>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</si>
  <si>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</si>
  <si>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</si>
  <si>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</si>
  <si>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</si>
  <si>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</si>
  <si>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</si>
  <si>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</si>
  <si>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</si>
  <si>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</si>
  <si>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</si>
  <si>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</si>
  <si>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</si>
  <si>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</si>
  <si>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</si>
  <si>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</si>
  <si>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</si>
  <si>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</si>
  <si>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</si>
  <si>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</si>
  <si>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</si>
  <si>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</si>
  <si>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</si>
  <si>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</si>
  <si>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</si>
  <si>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</si>
  <si>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</si>
  <si>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</si>
  <si>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</si>
  <si>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</si>
  <si>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</si>
  <si>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</si>
  <si>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</si>
  <si>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</si>
  <si>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</si>
  <si>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</si>
  <si>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</si>
  <si>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</si>
  <si>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</si>
  <si>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</si>
  <si>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</si>
  <si>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</si>
  <si>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</si>
  <si>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</si>
  <si>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</si>
  <si>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</si>
  <si>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</si>
  <si>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</si>
  <si>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</si>
  <si>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</si>
  <si>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</si>
  <si>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</si>
  <si>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</si>
  <si>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</si>
  <si>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</si>
  <si>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</si>
  <si>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</si>
  <si>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</si>
  <si>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</si>
  <si>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</si>
  <si>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</si>
  <si>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</si>
  <si>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</si>
  <si>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</si>
  <si>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</si>
  <si>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</si>
  <si>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</si>
  <si>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</si>
  <si>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</si>
  <si>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</si>
  <si>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</si>
  <si>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</si>
  <si>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</si>
  <si>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</si>
  <si>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</si>
  <si>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</si>
  <si>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</si>
  <si>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</si>
  <si>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</si>
  <si>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</si>
  <si>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</si>
  <si>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</si>
  <si>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</si>
  <si>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</si>
  <si>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</si>
  <si>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</si>
  <si>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</si>
  <si>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</si>
  <si>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</si>
  <si>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</si>
  <si>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</si>
  <si>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</si>
  <si>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</si>
  <si>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</si>
  <si>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</si>
  <si>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</si>
  <si>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</si>
  <si>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</si>
  <si>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</si>
  <si>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</si>
  <si>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</si>
  <si>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</si>
  <si>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</si>
  <si>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</si>
  <si>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</si>
  <si>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</si>
  <si>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</si>
  <si>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</si>
  <si>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</si>
  <si>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</si>
  <si>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</si>
  <si>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</si>
  <si>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</si>
  <si>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</si>
  <si>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</si>
  <si>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</si>
  <si>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</si>
  <si>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</si>
  <si>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</si>
  <si>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</si>
  <si>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</si>
  <si>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</si>
  <si>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</si>
  <si>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</si>
  <si>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</si>
  <si>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</si>
  <si>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</si>
  <si>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</si>
  <si>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</si>
  <si>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</si>
  <si>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</si>
  <si>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</si>
  <si>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</si>
  <si>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</si>
  <si>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</si>
  <si>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</si>
  <si>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</si>
  <si>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</si>
  <si>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</si>
  <si>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</si>
  <si>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</si>
  <si>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</si>
  <si>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</si>
  <si>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</si>
  <si>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</si>
  <si>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</si>
  <si>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</si>
  <si>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</si>
  <si>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</si>
  <si>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</si>
  <si>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</si>
  <si>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</si>
  <si>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</si>
  <si>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</si>
  <si>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</si>
  <si>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</si>
  <si>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</si>
  <si>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</si>
  <si>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</si>
  <si>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</si>
  <si>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</si>
  <si>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</si>
  <si>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</si>
  <si>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</si>
  <si>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</si>
  <si>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</si>
  <si>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</si>
  <si>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</si>
  <si>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</si>
  <si>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</si>
  <si>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</si>
  <si>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</si>
  <si>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</si>
  <si>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</si>
  <si>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</si>
  <si>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</si>
  <si>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</si>
  <si>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</si>
  <si>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</si>
  <si>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</si>
  <si>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</si>
  <si>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</si>
  <si>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</si>
  <si>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</si>
  <si>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</si>
  <si>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</si>
  <si>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</si>
  <si>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</si>
  <si>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</si>
  <si>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</si>
  <si>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</si>
  <si>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</si>
  <si>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</si>
  <si>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</si>
  <si>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</si>
  <si>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</si>
  <si>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</si>
  <si>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</si>
  <si>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</si>
  <si>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</si>
  <si>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</si>
  <si>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</si>
  <si>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</si>
  <si>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</si>
  <si>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</si>
  <si>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</si>
  <si>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</si>
  <si>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</si>
  <si>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</si>
  <si>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</si>
  <si>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</si>
  <si>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</si>
  <si>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</si>
  <si>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</si>
  <si>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</si>
  <si>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</si>
  <si>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</si>
  <si>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</si>
  <si>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</si>
  <si>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</si>
  <si>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</si>
  <si>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</si>
  <si>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</si>
  <si>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</si>
  <si>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</si>
  <si>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</si>
  <si>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</si>
  <si>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</si>
  <si>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</si>
  <si>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</si>
  <si>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</si>
  <si>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</si>
  <si>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</si>
  <si>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</si>
  <si>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</si>
  <si>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</si>
  <si>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</si>
  <si>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</si>
  <si>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</si>
  <si>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</si>
  <si>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</si>
  <si>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</si>
  <si>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</si>
  <si>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</si>
  <si>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</si>
  <si>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</si>
  <si>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</si>
  <si>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</si>
  <si>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</si>
  <si>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</si>
  <si>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</si>
  <si>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</si>
  <si>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</si>
  <si>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</si>
  <si>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</si>
  <si>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</si>
  <si>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</si>
  <si>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</si>
  <si>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</si>
  <si>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</si>
  <si>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</si>
  <si>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</si>
  <si>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</si>
  <si>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</si>
  <si>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</si>
  <si>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</si>
  <si>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</si>
  <si>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</si>
  <si>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</si>
  <si>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</si>
  <si>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</si>
  <si>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</si>
  <si>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</si>
  <si>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</si>
  <si>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</si>
  <si>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</si>
  <si>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</si>
  <si>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</si>
  <si>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</si>
  <si>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</si>
  <si>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</si>
  <si>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</si>
  <si>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</si>
  <si>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</si>
  <si>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</si>
  <si>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</si>
  <si>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</si>
  <si>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</si>
  <si>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</si>
  <si>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</si>
  <si>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</si>
  <si>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</si>
  <si>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</si>
  <si>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</si>
  <si>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</si>
  <si>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</si>
  <si>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</si>
  <si>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</si>
  <si>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</si>
  <si>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</si>
  <si>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</si>
  <si>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</si>
  <si>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</si>
  <si>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</si>
  <si>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</si>
  <si>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</si>
  <si>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</si>
  <si>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</si>
  <si>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</si>
  <si>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</si>
  <si>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</si>
  <si>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</si>
  <si>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</si>
  <si>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</si>
  <si>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</si>
  <si>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</si>
  <si>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</si>
  <si>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</si>
  <si>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</si>
  <si>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</si>
  <si>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</si>
  <si>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</si>
  <si>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</si>
  <si>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</si>
  <si>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</si>
  <si>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</si>
  <si>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</si>
  <si>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</si>
  <si>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</si>
  <si>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</si>
  <si>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</si>
  <si>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</si>
  <si>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</si>
  <si>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</si>
  <si>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</si>
  <si>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</si>
  <si>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</si>
  <si>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</si>
  <si>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</si>
  <si>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</si>
  <si>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</si>
  <si>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</si>
  <si>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</si>
  <si>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</si>
  <si>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</si>
  <si>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</si>
  <si>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</si>
  <si>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</si>
  <si>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</si>
  <si>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</si>
  <si>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</si>
  <si>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</si>
  <si>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</si>
  <si>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</si>
  <si>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</si>
  <si>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</si>
  <si>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</si>
  <si>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</si>
  <si>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</si>
  <si>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</si>
  <si>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</si>
  <si>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</si>
  <si>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</si>
  <si>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</si>
  <si>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</si>
  <si>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</si>
  <si>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</si>
  <si>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</si>
  <si>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</si>
  <si>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</si>
  <si>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</si>
  <si>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</si>
  <si>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</si>
  <si>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</si>
  <si>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</si>
  <si>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</si>
  <si>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</si>
  <si>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</si>
  <si>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</si>
  <si>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</si>
  <si>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</si>
  <si>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</si>
  <si>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</si>
  <si>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</si>
  <si>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</si>
  <si>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</si>
  <si>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</si>
  <si>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</si>
  <si>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</si>
  <si>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</si>
  <si>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</si>
  <si>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</si>
  <si>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</si>
  <si>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</si>
  <si>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</si>
  <si>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</si>
  <si>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</si>
  <si>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</si>
  <si>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</si>
  <si>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</si>
  <si>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</si>
  <si>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</si>
  <si>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</si>
  <si>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</si>
  <si>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</si>
  <si>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</si>
  <si>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</si>
  <si>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</si>
  <si>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</si>
  <si>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</si>
  <si>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</si>
  <si>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</si>
  <si>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</si>
  <si>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</si>
  <si>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</si>
  <si>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</si>
  <si>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</si>
  <si>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</si>
  <si>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</si>
  <si>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</si>
  <si>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</si>
  <si>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</si>
  <si>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</si>
  <si>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</si>
  <si>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</si>
  <si>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</si>
  <si>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</si>
  <si>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</si>
  <si>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</si>
  <si>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</si>
  <si>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</si>
  <si>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</si>
  <si>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</si>
  <si>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</si>
  <si>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</si>
  <si>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</si>
  <si>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</si>
  <si>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</si>
  <si>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</si>
  <si>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</si>
  <si>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</si>
  <si>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</si>
  <si>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</si>
  <si>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</si>
  <si>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</si>
  <si>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</si>
  <si>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</si>
  <si>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</si>
  <si>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</si>
  <si>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</si>
  <si>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</si>
  <si>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</si>
  <si>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</si>
  <si>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</si>
  <si>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</si>
  <si>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</si>
  <si>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</si>
  <si>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</si>
  <si>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</si>
  <si>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</si>
  <si>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</si>
  <si>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</si>
  <si>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</si>
  <si>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</si>
  <si>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</si>
  <si>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</si>
  <si>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</si>
  <si>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</si>
  <si>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</si>
  <si>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</si>
  <si>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</si>
  <si>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</si>
  <si>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</si>
  <si>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</si>
  <si>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</si>
  <si>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</si>
  <si>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</si>
  <si>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</si>
  <si>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</si>
  <si>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</si>
  <si>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</si>
  <si>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</si>
  <si>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</si>
  <si>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</si>
  <si>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</si>
  <si>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</si>
  <si>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</si>
  <si>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</si>
  <si>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</si>
  <si>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</si>
  <si>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</si>
  <si>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</si>
  <si>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</si>
  <si>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</si>
  <si>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</si>
  <si>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</si>
  <si>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</si>
  <si>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</si>
  <si>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</si>
  <si>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</si>
  <si>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</si>
  <si>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</si>
  <si>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</si>
  <si>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</si>
  <si>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</si>
  <si>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</si>
  <si>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</si>
  <si>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</si>
  <si>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</si>
  <si>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</si>
  <si>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</si>
  <si>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</si>
  <si>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</si>
  <si>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</si>
  <si>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</si>
  <si>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</si>
  <si>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</si>
  <si>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</si>
  <si>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</si>
  <si>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</si>
  <si>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</si>
  <si>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</si>
  <si>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</si>
  <si>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</si>
  <si>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</si>
  <si>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</si>
  <si>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</si>
  <si>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</si>
  <si>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</si>
  <si>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</si>
  <si>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</si>
  <si>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</si>
  <si>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</si>
  <si>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</si>
  <si>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</si>
  <si>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</si>
  <si>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</si>
  <si>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</si>
  <si>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</si>
  <si>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</si>
  <si>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</si>
  <si>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</si>
  <si>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</si>
  <si>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</si>
  <si>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</si>
  <si>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</si>
  <si>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</si>
  <si>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</si>
  <si>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</si>
  <si>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</si>
  <si>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</si>
  <si>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</si>
  <si>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</si>
  <si>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</si>
  <si>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</si>
  <si>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</si>
  <si>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</si>
  <si>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</si>
  <si>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</si>
  <si>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</si>
  <si>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</si>
  <si>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</si>
  <si>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</si>
  <si>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</si>
  <si>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</si>
  <si>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</si>
  <si>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</si>
  <si>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</si>
  <si>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</si>
  <si>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</si>
  <si>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</si>
  <si>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</si>
  <si>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</si>
  <si>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</si>
  <si>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</si>
  <si>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</si>
  <si>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</si>
  <si>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</si>
  <si>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</si>
  <si>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</si>
  <si>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</si>
  <si>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</si>
  <si>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</si>
  <si>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</si>
  <si>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</si>
  <si>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</si>
  <si>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</si>
  <si>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</si>
  <si>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</si>
  <si>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</si>
  <si>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</si>
  <si>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</si>
  <si>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</si>
  <si>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</si>
  <si>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</si>
  <si>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</si>
  <si>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</si>
  <si>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</si>
  <si>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</si>
  <si>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</si>
  <si>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</si>
  <si>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</si>
  <si>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</si>
  <si>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</si>
  <si>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</si>
  <si>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</si>
  <si>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</si>
  <si>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</si>
  <si>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</si>
  <si>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</si>
  <si>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</si>
  <si>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</si>
  <si>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</si>
  <si>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</si>
  <si>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</si>
  <si>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</si>
  <si>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</si>
  <si>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</si>
  <si>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</si>
  <si>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</si>
  <si>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</si>
  <si>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</si>
  <si>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</si>
  <si>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</si>
  <si>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</si>
  <si>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</si>
  <si>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</si>
  <si>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</si>
  <si>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</si>
  <si>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</si>
  <si>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</si>
  <si>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</si>
  <si>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</si>
  <si>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</si>
  <si>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</si>
  <si>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</si>
  <si>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</si>
  <si>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</si>
  <si>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</si>
  <si>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</si>
  <si>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</si>
  <si>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</si>
  <si>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</si>
  <si>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</si>
  <si>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</si>
  <si>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</si>
  <si>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</si>
  <si>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</si>
  <si>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</si>
  <si>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</si>
  <si>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</si>
  <si>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</si>
  <si>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</si>
  <si>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</si>
  <si>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</si>
  <si>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</si>
  <si>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</si>
  <si>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</si>
  <si>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</si>
  <si>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</si>
  <si>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</si>
  <si>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</si>
  <si>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</si>
  <si>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</si>
  <si>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</si>
  <si>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</si>
  <si>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</si>
  <si>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</si>
  <si>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</si>
  <si>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</si>
  <si>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</si>
  <si>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</si>
  <si>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</si>
  <si>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</si>
  <si>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</si>
  <si>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</si>
  <si>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</si>
  <si>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</si>
  <si>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</si>
  <si>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</si>
  <si>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</si>
  <si>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</si>
  <si>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</si>
  <si>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</si>
  <si>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</si>
  <si>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</si>
  <si>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</si>
  <si>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</si>
  <si>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</si>
  <si>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</si>
  <si>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</si>
  <si>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</si>
  <si>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</si>
  <si>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</si>
  <si>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</si>
  <si>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</si>
  <si>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</si>
  <si>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</si>
  <si>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</si>
  <si>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</si>
  <si>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</si>
  <si>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</si>
  <si>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</si>
  <si>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</si>
  <si>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</si>
  <si>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</si>
  <si>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</si>
  <si>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</si>
  <si>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</si>
  <si>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</si>
  <si>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</si>
  <si>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</si>
  <si>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</si>
  <si>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</si>
  <si>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</si>
  <si>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</si>
  <si>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</si>
  <si>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</si>
  <si>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</si>
  <si>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</si>
  <si>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</si>
  <si>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</si>
  <si>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</si>
  <si>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</si>
  <si>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</si>
  <si>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</si>
  <si>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</si>
  <si>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</si>
  <si>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</si>
  <si>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</si>
  <si>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</si>
  <si>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</si>
  <si>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</si>
  <si>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</si>
  <si>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</si>
  <si>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</si>
  <si>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</si>
  <si>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</si>
  <si>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</si>
  <si>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</si>
  <si>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</si>
  <si>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</si>
  <si>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</si>
  <si>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</si>
  <si>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</si>
  <si>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</si>
  <si>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</si>
  <si>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</si>
  <si>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</si>
  <si>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</si>
  <si>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</si>
  <si>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</si>
  <si>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</si>
  <si>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</si>
  <si>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</si>
  <si>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</si>
  <si>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</si>
  <si>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</si>
  <si>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</si>
  <si>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</si>
  <si>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</si>
  <si>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</si>
  <si>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</si>
  <si>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</si>
  <si>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</si>
  <si>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</si>
  <si>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</si>
  <si>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</si>
  <si>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</si>
  <si>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</si>
  <si>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</si>
  <si>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</si>
  <si>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</si>
  <si>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</si>
  <si>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</si>
  <si>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</si>
  <si>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</si>
  <si>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</si>
  <si>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</si>
  <si>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</si>
  <si>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</si>
  <si>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</si>
  <si>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</si>
  <si>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</si>
  <si>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</si>
  <si>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</si>
  <si>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</si>
  <si>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</si>
  <si>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</si>
  <si>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</si>
  <si>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</si>
  <si>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</si>
  <si>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</si>
  <si>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</si>
  <si>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</si>
  <si>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</si>
  <si>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</si>
  <si>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</si>
  <si>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</si>
  <si>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</si>
  <si>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</si>
  <si>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</si>
  <si>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</si>
  <si>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</si>
  <si>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</si>
  <si>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</si>
  <si>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</si>
  <si>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</si>
  <si>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</si>
  <si>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</si>
  <si>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</si>
  <si>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</si>
  <si>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</si>
  <si>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</si>
  <si>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</si>
  <si>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</si>
  <si>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</si>
  <si>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</si>
  <si>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</si>
  <si>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</si>
  <si>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</si>
  <si>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</si>
  <si>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</si>
  <si>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</si>
  <si>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</si>
  <si>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</si>
  <si>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</si>
  <si>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</si>
  <si>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</si>
  <si>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</si>
  <si>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</si>
  <si>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</si>
  <si>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</si>
  <si>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</si>
  <si>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</si>
  <si>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</si>
  <si>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</si>
  <si>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</si>
  <si>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</si>
  <si>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</si>
  <si>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</si>
  <si>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</si>
  <si>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</si>
  <si>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</si>
  <si>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</si>
  <si>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</si>
  <si>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</si>
  <si>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</si>
  <si>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</si>
  <si>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</si>
  <si>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</si>
  <si>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</si>
  <si>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</si>
  <si>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</si>
  <si>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</si>
  <si>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</si>
  <si>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</si>
  <si>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</si>
  <si>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</si>
  <si>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</si>
  <si>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</si>
  <si>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</si>
  <si>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</si>
  <si>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</si>
  <si>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</si>
  <si>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</si>
  <si>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</si>
  <si>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</si>
  <si>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</si>
  <si>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</si>
  <si>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</si>
  <si>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</si>
  <si>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</si>
  <si>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</si>
  <si>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</si>
  <si>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</si>
  <si>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</si>
  <si>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</si>
  <si>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</si>
  <si>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</si>
  <si>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</si>
  <si>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</si>
  <si>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</si>
  <si>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</si>
  <si>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</si>
  <si>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</si>
  <si>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</si>
  <si>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</si>
  <si>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</si>
  <si>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</si>
  <si>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</si>
  <si>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</si>
  <si>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</si>
  <si>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</si>
  <si>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</si>
  <si>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</si>
  <si>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</si>
  <si>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</si>
  <si>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</si>
  <si>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</si>
  <si>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</si>
  <si>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</si>
  <si>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</si>
  <si>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</si>
  <si>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</si>
  <si>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</si>
  <si>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</si>
  <si>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</si>
  <si>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</si>
  <si>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</si>
  <si>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</si>
  <si>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</si>
  <si>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</si>
  <si>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</si>
  <si>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</si>
  <si>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</si>
  <si>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</si>
  <si>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</si>
  <si>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</si>
  <si>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</si>
  <si>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</si>
  <si>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</si>
  <si>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</si>
  <si>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</si>
  <si>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</si>
  <si>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</si>
  <si>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</si>
  <si>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</si>
  <si>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</si>
  <si>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</si>
  <si>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</si>
  <si>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</si>
  <si>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</si>
  <si>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</si>
  <si>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</si>
  <si>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</si>
  <si>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</si>
  <si>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</si>
  <si>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</si>
  <si>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</si>
  <si>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</si>
  <si>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</si>
  <si>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</si>
  <si>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</si>
  <si>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</si>
  <si>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</si>
  <si>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</si>
  <si>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</si>
  <si>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</si>
  <si>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</si>
  <si>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</si>
  <si>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</si>
  <si>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</si>
  <si>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</si>
  <si>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</si>
  <si>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</si>
  <si>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</si>
  <si>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</si>
  <si>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</si>
  <si>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</si>
  <si>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</si>
  <si>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</si>
  <si>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</si>
  <si>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</si>
  <si>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</si>
  <si>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</si>
  <si>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</si>
  <si>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</si>
  <si>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</si>
  <si>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</si>
  <si>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</si>
  <si>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</si>
  <si>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</si>
  <si>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</si>
  <si>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</si>
  <si>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</si>
  <si>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</si>
  <si>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</si>
  <si>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</si>
  <si>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</si>
  <si>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</si>
  <si>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</si>
  <si>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</si>
  <si>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</si>
  <si>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</si>
  <si>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</si>
  <si>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</si>
  <si>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</si>
  <si>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</si>
  <si>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</si>
  <si>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</si>
  <si>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</si>
  <si>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</si>
  <si>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</si>
  <si>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</si>
  <si>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</si>
  <si>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</si>
  <si>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</si>
  <si>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</si>
  <si>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</si>
  <si>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</si>
  <si>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</si>
  <si>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</si>
  <si>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</si>
  <si>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</si>
  <si>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</si>
  <si>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</si>
  <si>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</si>
  <si>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</si>
  <si>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</si>
  <si>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</si>
  <si>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</si>
  <si>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</si>
  <si>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</si>
  <si>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</si>
  <si>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</si>
  <si>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</si>
  <si>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</si>
  <si>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</si>
  <si>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</si>
  <si>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</si>
  <si>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</si>
  <si>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</si>
  <si>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</si>
  <si>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</si>
  <si>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</si>
  <si>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</si>
  <si>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</si>
  <si>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</si>
  <si>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</si>
  <si>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</si>
  <si>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</si>
  <si>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</si>
  <si>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</si>
  <si>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</si>
  <si>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</si>
  <si>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</si>
  <si>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</si>
  <si>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</si>
  <si>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</si>
  <si>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</si>
  <si>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</si>
  <si>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</si>
  <si>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</si>
  <si>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</si>
  <si>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</si>
  <si>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</si>
  <si>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</si>
  <si>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</si>
  <si>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</si>
  <si>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</si>
  <si>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</si>
  <si>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</si>
  <si>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</si>
  <si>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</si>
  <si>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</si>
  <si>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</si>
  <si>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</si>
  <si>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</si>
  <si>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</si>
  <si>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</si>
  <si>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</si>
  <si>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</si>
  <si>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</si>
  <si>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</si>
  <si>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</si>
  <si>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</si>
  <si>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</si>
  <si>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</si>
  <si>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</si>
  <si>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</si>
  <si>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</si>
  <si>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</si>
  <si>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</si>
  <si>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</si>
  <si>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</si>
  <si>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</si>
  <si>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</si>
  <si>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</si>
  <si>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</si>
  <si>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</si>
  <si>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</si>
  <si>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</si>
  <si>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</si>
  <si>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</si>
  <si>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</si>
  <si>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</si>
  <si>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</si>
  <si>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</si>
  <si>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</si>
  <si>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</si>
  <si>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</si>
  <si>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</si>
  <si>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</si>
  <si>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</si>
  <si>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</si>
  <si>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</si>
  <si>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</si>
  <si>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</si>
  <si>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</si>
  <si>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</si>
  <si>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</si>
  <si>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</si>
  <si>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</si>
  <si>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</si>
  <si>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</si>
  <si>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</si>
  <si>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</si>
  <si>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</si>
  <si>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</si>
  <si>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</si>
  <si>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</si>
  <si>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</si>
  <si>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</si>
  <si>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</si>
  <si>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</si>
  <si>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</si>
  <si>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</si>
  <si>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</si>
  <si>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</si>
  <si>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</si>
  <si>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</si>
  <si>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</si>
  <si>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</si>
  <si>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</si>
  <si>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</si>
  <si>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</si>
  <si>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</si>
  <si>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</si>
  <si>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</si>
  <si>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</si>
  <si>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</si>
  <si>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</si>
  <si>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</si>
  <si>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</si>
  <si>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</si>
  <si>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</si>
  <si>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</si>
  <si>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</si>
  <si>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</si>
  <si>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</si>
  <si>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</si>
  <si>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</si>
  <si>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</si>
  <si>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</si>
  <si>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</si>
  <si>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</si>
  <si>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</si>
  <si>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</si>
  <si>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</si>
  <si>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</si>
  <si>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</si>
  <si>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</si>
  <si>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</si>
  <si>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</si>
  <si>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</si>
  <si>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</si>
  <si>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</si>
  <si>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</si>
  <si>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</si>
  <si>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</si>
  <si>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</si>
  <si>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</si>
  <si>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</si>
  <si>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</si>
  <si>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</si>
  <si>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</si>
  <si>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</si>
  <si>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</si>
  <si>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</si>
  <si>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</si>
  <si>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</si>
  <si>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</si>
  <si>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</si>
  <si>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</si>
  <si>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</si>
  <si>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</si>
  <si>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</si>
  <si>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</si>
  <si>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</si>
  <si>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</si>
  <si>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</si>
  <si>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</si>
  <si>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</si>
  <si>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</si>
  <si>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</si>
  <si>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</si>
  <si>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</si>
  <si>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</si>
  <si>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</si>
  <si>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</si>
  <si>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</si>
  <si>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</si>
  <si>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</si>
  <si>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</si>
  <si>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</si>
  <si>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</si>
  <si>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</si>
  <si>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</si>
  <si>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</si>
  <si>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</si>
  <si>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</si>
  <si>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</si>
  <si>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</si>
  <si>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</si>
  <si>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</si>
  <si>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</si>
  <si>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</si>
  <si>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</si>
  <si>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</si>
  <si>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</si>
  <si>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</si>
  <si>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</si>
  <si>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</si>
  <si>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</si>
  <si>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</si>
  <si>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</si>
  <si>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</si>
  <si>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</si>
  <si>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</si>
  <si>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</si>
  <si>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</si>
  <si>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</si>
  <si>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</si>
  <si>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</si>
  <si>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</si>
  <si>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</si>
  <si>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</si>
  <si>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</si>
  <si>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</si>
  <si>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</si>
  <si>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</si>
  <si>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</si>
  <si>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</si>
  <si>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</si>
  <si>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</si>
  <si>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</si>
  <si>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</si>
  <si>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</si>
  <si>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</si>
  <si>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</si>
  <si>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</si>
  <si>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</si>
  <si>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</si>
  <si>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</si>
  <si>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</si>
  <si>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</si>
  <si>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</si>
  <si>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</si>
  <si>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</si>
  <si>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</si>
  <si>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</si>
  <si>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</si>
  <si>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</si>
  <si>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</si>
  <si>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</si>
  <si>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</si>
  <si>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</si>
  <si>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</si>
  <si>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</si>
  <si>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</si>
  <si>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</si>
  <si>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</si>
  <si>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</si>
  <si>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</si>
  <si>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</si>
  <si>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</si>
  <si>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</si>
  <si>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</si>
  <si>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</si>
  <si>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</si>
  <si>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</si>
  <si>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</si>
  <si>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</si>
  <si>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</si>
  <si>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</si>
  <si>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</si>
  <si>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</si>
  <si>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</si>
  <si>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</si>
  <si>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</si>
  <si>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</si>
  <si>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</si>
  <si>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</si>
  <si>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</si>
  <si>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</si>
  <si>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</si>
  <si>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</si>
  <si>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</si>
  <si>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</si>
  <si>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</si>
  <si>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</si>
  <si>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</si>
  <si>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</si>
  <si>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</si>
  <si>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</si>
  <si>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</si>
  <si>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</si>
  <si>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</si>
  <si>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</si>
  <si>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</si>
  <si>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</si>
  <si>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</si>
  <si>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</si>
  <si>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</si>
  <si>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</si>
  <si>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</si>
  <si>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</si>
  <si>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</si>
  <si>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</si>
  <si>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</si>
  <si>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</si>
  <si>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</si>
  <si>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</si>
  <si>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</si>
  <si>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</si>
  <si>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</si>
  <si>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</si>
  <si>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</si>
  <si>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</si>
  <si>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</si>
  <si>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</si>
  <si>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</si>
  <si>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</si>
  <si>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</si>
  <si>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</si>
  <si>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</si>
  <si>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</si>
  <si>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</si>
  <si>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</si>
  <si>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</si>
  <si>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</si>
  <si>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</si>
  <si>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</si>
  <si>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</si>
  <si>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</si>
  <si>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</si>
  <si>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</si>
  <si>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</si>
  <si>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</si>
  <si>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</si>
  <si>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</si>
  <si>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</si>
  <si>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</si>
  <si>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</si>
  <si>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</si>
  <si>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</si>
  <si>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</si>
  <si>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</si>
  <si>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</si>
  <si>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</si>
  <si>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</si>
  <si>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</si>
  <si>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</si>
  <si>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</si>
  <si>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</si>
  <si>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</si>
  <si>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</si>
  <si>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</si>
  <si>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</si>
  <si>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</si>
  <si>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</si>
  <si>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</si>
  <si>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</si>
  <si>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</si>
  <si>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</si>
  <si>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</si>
  <si>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</si>
  <si>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</si>
  <si>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</si>
  <si>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</si>
  <si>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</si>
  <si>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</si>
  <si>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</si>
  <si>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</si>
  <si>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</si>
  <si>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</si>
  <si>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</si>
  <si>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</si>
  <si>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</si>
  <si>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</si>
  <si>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</si>
  <si>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</si>
  <si>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</si>
  <si>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</si>
  <si>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</si>
  <si>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</si>
  <si>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</si>
  <si>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</si>
  <si>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</si>
  <si>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</si>
  <si>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</si>
  <si>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</si>
  <si>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</si>
  <si>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</si>
  <si>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</si>
  <si>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</si>
  <si>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</si>
  <si>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</si>
  <si>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</si>
  <si>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</si>
  <si>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</si>
  <si>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</si>
  <si>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</si>
  <si>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</si>
  <si>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</si>
  <si>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</si>
  <si>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</si>
  <si>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</si>
  <si>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</si>
  <si>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</si>
  <si>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</si>
  <si>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</si>
  <si>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</si>
  <si>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</si>
  <si>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</si>
  <si>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</si>
  <si>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</si>
  <si>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</si>
  <si>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</si>
  <si>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</si>
  <si>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</si>
  <si>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</si>
  <si>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</si>
  <si>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</si>
  <si>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</si>
  <si>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</si>
  <si>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</si>
  <si>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</si>
  <si>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</si>
  <si>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</si>
  <si>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</si>
  <si>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</si>
  <si>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</si>
  <si>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</si>
  <si>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</si>
  <si>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</si>
  <si>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</si>
  <si>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</si>
  <si>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</si>
  <si>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</si>
  <si>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</si>
  <si>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</si>
  <si>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</si>
  <si>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</si>
  <si>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</si>
  <si>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</si>
  <si>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</si>
  <si>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</si>
  <si>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</si>
  <si>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</si>
  <si>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</si>
  <si>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</si>
  <si>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</si>
  <si>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</si>
  <si>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</si>
  <si>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</si>
  <si>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</si>
  <si>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</si>
  <si>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</si>
  <si>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</si>
  <si>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</si>
  <si>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</si>
  <si>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</si>
  <si>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</si>
  <si>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</si>
  <si>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</si>
  <si>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</si>
  <si>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</si>
  <si>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</si>
  <si>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</si>
  <si>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</si>
  <si>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</si>
  <si>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</si>
  <si>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</si>
  <si>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</si>
  <si>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</si>
  <si>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</si>
  <si>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</si>
  <si>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</si>
  <si>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</si>
  <si>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</si>
  <si>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</si>
  <si>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</si>
  <si>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</si>
  <si>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</si>
  <si>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</si>
  <si>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</si>
  <si>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</si>
  <si>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</si>
  <si>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</si>
  <si>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</si>
  <si>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</si>
  <si>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</si>
  <si>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</si>
  <si>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</si>
  <si>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</si>
  <si>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</si>
  <si>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</si>
  <si>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</si>
  <si>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</si>
  <si>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</si>
  <si>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</si>
  <si>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</si>
  <si>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</si>
  <si>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</si>
  <si>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</si>
  <si>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</si>
  <si>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</si>
  <si>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</si>
  <si>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</si>
  <si>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</si>
  <si>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</si>
  <si>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</si>
  <si>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</si>
  <si>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</si>
  <si>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</si>
  <si>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</si>
  <si>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</si>
  <si>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</si>
  <si>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</si>
  <si>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</si>
  <si>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</si>
  <si>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</si>
  <si>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</si>
  <si>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</si>
  <si>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</si>
  <si>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</si>
  <si>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</si>
  <si>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</si>
  <si>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</si>
  <si>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</si>
  <si>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</si>
  <si>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</si>
  <si>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</si>
  <si>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</si>
  <si>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</si>
  <si>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</si>
  <si>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</si>
  <si>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</si>
  <si>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</si>
  <si>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</si>
  <si>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</si>
  <si>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</si>
  <si>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</si>
  <si>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</si>
  <si>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</si>
  <si>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</si>
  <si>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</si>
  <si>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</si>
  <si>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</si>
  <si>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</si>
  <si>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</si>
  <si>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</si>
  <si>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</si>
  <si>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</si>
  <si>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</si>
  <si>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</si>
  <si>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</si>
  <si>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</si>
  <si>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</si>
  <si>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</si>
  <si>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</si>
  <si>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</si>
  <si>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</si>
  <si>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</si>
  <si>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</si>
  <si>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</si>
  <si>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</si>
  <si>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</si>
  <si>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</si>
  <si>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</si>
  <si>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</si>
  <si>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</si>
  <si>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</si>
  <si>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</si>
  <si>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</si>
  <si>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</si>
  <si>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</si>
  <si>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</si>
  <si>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</si>
  <si>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</si>
  <si>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</si>
  <si>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</si>
  <si>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</si>
  <si>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</si>
  <si>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</si>
  <si>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</si>
  <si>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</si>
  <si>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</si>
  <si>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</si>
  <si>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</si>
  <si>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</si>
  <si>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</si>
  <si>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</si>
  <si>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</si>
  <si>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</si>
  <si>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</si>
  <si>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</si>
  <si>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</si>
  <si>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</si>
  <si>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</si>
  <si>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</si>
  <si>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</si>
  <si>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</si>
  <si>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</si>
  <si>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</si>
  <si>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</si>
  <si>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</si>
  <si>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</si>
  <si>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</si>
  <si>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</si>
  <si>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</si>
  <si>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</si>
  <si>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</si>
  <si>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</si>
  <si>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</si>
  <si>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</si>
  <si>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</si>
  <si>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</si>
  <si>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</si>
  <si>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</si>
  <si>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</si>
  <si>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</si>
  <si>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</si>
  <si>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</si>
  <si>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</si>
  <si>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</si>
  <si>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</si>
  <si>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</si>
  <si>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</si>
  <si>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</si>
  <si>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</si>
  <si>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</si>
  <si>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</si>
  <si>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</si>
  <si>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</si>
  <si>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</si>
  <si>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</si>
  <si>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</si>
  <si>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</si>
  <si>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</si>
  <si>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</si>
  <si>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</si>
  <si>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</si>
  <si>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</si>
  <si>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</si>
  <si>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</si>
  <si>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</si>
  <si>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</si>
  <si>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</si>
  <si>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</si>
  <si>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</si>
  <si>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</si>
  <si>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</si>
  <si>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</si>
  <si>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</si>
  <si>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</si>
  <si>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</si>
  <si>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</si>
  <si>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</si>
  <si>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</si>
  <si>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</si>
  <si>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</si>
  <si>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</si>
  <si>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</si>
  <si>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</si>
  <si>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</si>
  <si>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</si>
  <si>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</si>
  <si>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</si>
  <si>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</si>
  <si>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</si>
  <si>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</si>
  <si>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</si>
  <si>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</si>
  <si>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</si>
  <si>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</si>
  <si>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</si>
  <si>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</si>
  <si>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</si>
  <si>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</si>
  <si>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</si>
  <si>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</si>
  <si>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</si>
  <si>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</si>
  <si>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</si>
  <si>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</si>
  <si>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</si>
  <si>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</si>
  <si>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</si>
  <si>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</si>
  <si>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</si>
  <si>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</si>
  <si>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</si>
  <si>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</si>
  <si>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</si>
  <si>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</si>
  <si>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</si>
  <si>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</si>
  <si>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</si>
  <si>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</si>
  <si>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</si>
  <si>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</si>
  <si>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</si>
  <si>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</si>
  <si>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</si>
  <si>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</si>
  <si>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</si>
  <si>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</si>
  <si>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</si>
  <si>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</si>
  <si>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</si>
  <si>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</si>
  <si>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</si>
  <si>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</si>
  <si>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</si>
  <si>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</si>
  <si>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</si>
  <si>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</si>
  <si>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</si>
  <si>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</si>
  <si>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</si>
  <si>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</si>
  <si>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</si>
  <si>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</si>
  <si>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</si>
  <si>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</si>
  <si>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</si>
  <si>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</si>
  <si>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</si>
  <si>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</si>
  <si>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</si>
  <si>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</si>
  <si>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</si>
  <si>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</si>
  <si>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</si>
  <si>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</si>
  <si>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</si>
  <si>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</si>
  <si>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</si>
  <si>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</si>
  <si>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</si>
  <si>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</si>
  <si>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</si>
  <si>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</si>
  <si>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</si>
  <si>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</si>
  <si>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</si>
  <si>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</si>
  <si>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</si>
  <si>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</si>
  <si>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</si>
  <si>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</si>
  <si>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</si>
  <si>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</si>
  <si>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</si>
  <si>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</si>
  <si>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</si>
  <si>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</si>
  <si>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</si>
  <si>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</si>
  <si>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</si>
  <si>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</si>
  <si>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</si>
  <si>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</si>
  <si>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</si>
  <si>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</si>
  <si>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</si>
  <si>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</si>
  <si>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</si>
  <si>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</si>
  <si>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</si>
  <si>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</si>
  <si>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</si>
  <si>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</si>
  <si>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</si>
  <si>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</si>
  <si>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</si>
  <si>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</si>
  <si>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</si>
  <si>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</si>
  <si>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</si>
  <si>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</si>
  <si>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</si>
  <si>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</si>
  <si>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</si>
  <si>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</si>
  <si>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</si>
  <si>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</si>
  <si>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</si>
  <si>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</si>
  <si>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</si>
  <si>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</si>
  <si>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</si>
  <si>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</si>
  <si>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</si>
  <si>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</si>
  <si>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</si>
  <si>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</si>
  <si>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</si>
  <si>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</si>
  <si>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</si>
  <si>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</si>
  <si>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</si>
  <si>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</si>
  <si>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</si>
  <si>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</si>
  <si>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</si>
  <si>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</si>
  <si>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</si>
  <si>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</si>
  <si>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</si>
  <si>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</si>
  <si>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</si>
  <si>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</si>
  <si>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</si>
  <si>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</si>
  <si>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</si>
  <si>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</si>
  <si>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</si>
  <si>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</si>
  <si>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</si>
  <si>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</si>
  <si>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</si>
  <si>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</si>
  <si>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</si>
  <si>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</si>
  <si>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</si>
  <si>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</si>
  <si>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</si>
  <si>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</si>
  <si>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</si>
  <si>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</si>
  <si>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</si>
  <si>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</si>
  <si>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</si>
  <si>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</si>
  <si>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</si>
  <si>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</si>
  <si>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</si>
  <si>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</si>
  <si>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</si>
  <si>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</si>
  <si>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</si>
  <si>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</si>
  <si>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</si>
  <si>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</si>
  <si>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</si>
  <si>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</si>
  <si>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</si>
  <si>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</si>
  <si>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</si>
  <si>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</si>
  <si>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</si>
  <si>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</si>
  <si>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</si>
  <si>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</si>
  <si>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</si>
  <si>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</si>
  <si>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</si>
  <si>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</si>
  <si>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</si>
  <si>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</si>
  <si>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</si>
  <si>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</si>
  <si>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</si>
  <si>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</si>
  <si>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</si>
  <si>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</si>
  <si>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</si>
  <si>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</si>
  <si>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</si>
  <si>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</si>
  <si>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</si>
  <si>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</si>
  <si>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</si>
  <si>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</si>
  <si>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</si>
  <si>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</si>
  <si>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</si>
  <si>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</si>
  <si>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</si>
  <si>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</si>
  <si>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</si>
  <si>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</si>
  <si>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</si>
  <si>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</si>
  <si>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</si>
  <si>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</si>
  <si>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</si>
  <si>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</si>
  <si>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</si>
  <si>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</si>
  <si>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</si>
  <si>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</si>
  <si>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</si>
  <si>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</si>
  <si>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</si>
  <si>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</si>
  <si>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</si>
  <si>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</si>
  <si>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</si>
  <si>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</si>
  <si>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</si>
  <si>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</si>
  <si>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</si>
  <si>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</si>
  <si>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</si>
  <si>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</si>
  <si>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</si>
  <si>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</si>
  <si>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</si>
  <si>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</si>
  <si>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</si>
  <si>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</si>
  <si>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</si>
  <si>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</si>
  <si>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</si>
  <si>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</si>
  <si>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</si>
  <si>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</si>
  <si>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</si>
  <si>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</si>
  <si>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</si>
  <si>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</si>
  <si>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</si>
  <si>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</si>
  <si>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</si>
  <si>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</si>
  <si>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</si>
  <si>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</si>
  <si>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</si>
  <si>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</si>
  <si>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</si>
  <si>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</si>
  <si>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</si>
  <si>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</si>
  <si>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</si>
  <si>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</si>
  <si>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</si>
  <si>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</si>
  <si>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</si>
  <si>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</si>
  <si>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</si>
  <si>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</si>
  <si>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</si>
  <si>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</si>
  <si>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</si>
  <si>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</si>
  <si>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</si>
  <si>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</si>
  <si>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</si>
  <si>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</si>
  <si>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</si>
  <si>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</si>
  <si>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</si>
  <si>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</si>
  <si>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</si>
  <si>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</si>
  <si>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</si>
  <si>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</si>
  <si>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</si>
  <si>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</si>
  <si>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</si>
  <si>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</si>
  <si>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</si>
  <si>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</si>
  <si>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</si>
  <si>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</si>
  <si>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</si>
  <si>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</si>
  <si>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</si>
  <si>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</si>
  <si>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</si>
  <si>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</si>
  <si>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</si>
  <si>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</si>
  <si>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</si>
  <si>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</si>
  <si>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</si>
  <si>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</si>
  <si>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</si>
  <si>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</si>
  <si>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</si>
  <si>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</si>
  <si>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</si>
  <si>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</si>
  <si>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</si>
  <si>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</si>
  <si>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</si>
  <si>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</si>
  <si>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</si>
  <si>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</si>
  <si>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</si>
  <si>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</si>
  <si>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</si>
  <si>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</si>
  <si>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</si>
  <si>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</si>
  <si>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</si>
  <si>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</si>
  <si>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</si>
  <si>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</si>
  <si>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</si>
  <si>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</si>
  <si>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</si>
  <si>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</si>
  <si>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</si>
  <si>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</si>
  <si>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</si>
  <si>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</si>
  <si>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</si>
  <si>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</si>
  <si>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</si>
  <si>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</si>
  <si>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</si>
  <si>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</si>
  <si>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</si>
  <si>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</si>
  <si>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</si>
  <si>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</si>
  <si>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</si>
  <si>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</si>
  <si>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</si>
  <si>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</si>
  <si>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</si>
  <si>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</si>
  <si>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</si>
  <si>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</si>
  <si>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</si>
  <si>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</si>
  <si>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</si>
  <si>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</si>
  <si>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</si>
  <si>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</si>
  <si>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</si>
  <si>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</si>
  <si>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</si>
  <si>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</si>
  <si>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</si>
  <si>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</si>
  <si>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</si>
  <si>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</si>
  <si>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</si>
  <si>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</si>
  <si>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</si>
  <si>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</si>
  <si>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</si>
  <si>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</si>
  <si>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</si>
  <si>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</si>
  <si>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</si>
  <si>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</si>
  <si>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</si>
  <si>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</si>
  <si>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</si>
  <si>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</si>
  <si>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</si>
  <si>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</si>
  <si>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</si>
  <si>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</si>
  <si>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</si>
  <si>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</si>
  <si>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</si>
  <si>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</si>
  <si>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</si>
  <si>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</si>
  <si>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</si>
  <si>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</si>
  <si>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</si>
  <si>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</si>
  <si>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</si>
  <si>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</si>
  <si>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</si>
  <si>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</si>
  <si>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</si>
  <si>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</si>
  <si>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</si>
  <si>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</si>
  <si>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</si>
  <si>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</si>
  <si>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</si>
  <si>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</si>
  <si>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</si>
  <si>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</si>
  <si>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</si>
  <si>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</si>
  <si>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</si>
  <si>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</si>
  <si>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</si>
  <si>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</si>
  <si>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</si>
  <si>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</si>
  <si>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</si>
  <si>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</si>
  <si>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</si>
  <si>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</si>
  <si>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</si>
  <si>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</si>
  <si>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</si>
  <si>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</si>
  <si>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</si>
  <si>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</si>
  <si>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</si>
  <si>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</si>
  <si>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</si>
  <si>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</si>
  <si>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</si>
  <si>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</si>
  <si>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</si>
  <si>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</si>
  <si>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</si>
  <si>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</si>
  <si>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</si>
  <si>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</si>
  <si>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</si>
  <si>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</si>
  <si>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</si>
  <si>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</si>
  <si>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</si>
  <si>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</si>
  <si>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</si>
  <si>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</si>
  <si>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</si>
  <si>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</si>
  <si>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</si>
  <si>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</si>
  <si>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</si>
  <si>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</si>
  <si>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</si>
  <si>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</si>
  <si>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</si>
  <si>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</si>
  <si>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</si>
  <si>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</si>
  <si>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</si>
  <si>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</si>
  <si>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</si>
  <si>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</si>
  <si>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</si>
  <si>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</si>
  <si>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</si>
  <si>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</si>
  <si>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</si>
  <si>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</si>
  <si>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</si>
  <si>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</si>
  <si>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</si>
  <si>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</si>
  <si>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</si>
  <si>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</si>
  <si>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</si>
  <si>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</si>
  <si>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</si>
  <si>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</si>
  <si>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</si>
  <si>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</si>
  <si>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</si>
  <si>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</si>
  <si>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</si>
  <si>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</si>
  <si>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</si>
  <si>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</si>
  <si>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</si>
  <si>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</si>
  <si>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</si>
  <si>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</si>
  <si>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</si>
  <si>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</si>
  <si>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</si>
  <si>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</si>
  <si>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</si>
  <si>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</si>
  <si>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</si>
  <si>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</si>
  <si>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</si>
  <si>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</si>
  <si>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</si>
  <si>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</si>
  <si>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</si>
  <si>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</si>
  <si>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</si>
  <si>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</si>
  <si>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</si>
  <si>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</si>
  <si>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</si>
  <si>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</si>
  <si>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</si>
  <si>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</si>
  <si>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</si>
  <si>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</si>
  <si>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</si>
  <si>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</si>
  <si>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</si>
  <si>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</si>
  <si>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</si>
  <si>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</si>
  <si>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</si>
  <si>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</si>
  <si>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</si>
  <si>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</si>
  <si>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</si>
  <si>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</si>
  <si>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</si>
  <si>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</si>
  <si>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</si>
  <si>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</si>
  <si>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</si>
  <si>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</si>
  <si>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</si>
  <si>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</si>
  <si>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</si>
  <si>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</si>
  <si>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</si>
  <si>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</si>
  <si>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</si>
  <si>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</si>
  <si>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</si>
  <si>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</si>
  <si>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</si>
  <si>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</si>
  <si>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</si>
  <si>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</si>
  <si>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</si>
  <si>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</si>
  <si>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</si>
  <si>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</si>
  <si>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</si>
  <si>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</si>
  <si>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</si>
  <si>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</si>
  <si>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</si>
  <si>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</si>
  <si>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</si>
  <si>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</si>
  <si>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</si>
  <si>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</si>
  <si>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</si>
  <si>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</si>
  <si>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</si>
  <si>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</si>
  <si>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</si>
  <si>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</si>
  <si>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</si>
  <si>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</si>
  <si>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</si>
  <si>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</si>
  <si>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</si>
  <si>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</si>
  <si>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</si>
  <si>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</si>
  <si>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</si>
  <si>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</si>
  <si>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</si>
  <si>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</si>
  <si>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</si>
  <si>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</si>
  <si>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</si>
  <si>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</si>
  <si>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</si>
  <si>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</si>
  <si>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</si>
  <si>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</si>
  <si>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</si>
  <si>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</si>
  <si>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</si>
  <si>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</si>
  <si>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</si>
  <si>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</si>
  <si>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</si>
  <si>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</si>
  <si>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</si>
  <si>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</si>
  <si>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</si>
  <si>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</si>
  <si>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</si>
  <si>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</si>
  <si>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</si>
  <si>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</si>
  <si>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</si>
  <si>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</si>
  <si>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</si>
  <si>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</si>
  <si>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</si>
  <si>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</si>
  <si>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</si>
  <si>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</si>
  <si>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</si>
  <si>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</si>
  <si>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</si>
  <si>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</si>
  <si>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</si>
  <si>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</si>
  <si>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</si>
  <si>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</si>
  <si>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</si>
  <si>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</si>
  <si>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</si>
  <si>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</si>
  <si>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</si>
  <si>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</si>
  <si>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</si>
  <si>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</si>
  <si>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</si>
  <si>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</si>
  <si>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</si>
  <si>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</si>
  <si>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</si>
  <si>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</si>
  <si>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</si>
  <si>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</si>
  <si>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</si>
  <si>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</si>
  <si>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</si>
  <si>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</si>
  <si>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</si>
  <si>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</si>
  <si>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</si>
  <si>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</si>
  <si>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</si>
  <si>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</si>
  <si>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</si>
  <si>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</si>
  <si>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</si>
  <si>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</si>
  <si>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</si>
  <si>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</si>
  <si>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</si>
  <si>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</si>
  <si>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</si>
  <si>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</si>
  <si>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</si>
  <si>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</si>
  <si>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</si>
  <si>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</si>
  <si>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</si>
  <si>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</si>
  <si>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</si>
  <si>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</si>
  <si>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</si>
  <si>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</si>
  <si>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</si>
  <si>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</si>
  <si>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</si>
  <si>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</si>
  <si>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</si>
  <si>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</si>
  <si>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</si>
  <si>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</si>
  <si>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</si>
  <si>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</si>
  <si>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</si>
  <si>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</si>
  <si>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</si>
  <si>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</si>
  <si>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</si>
  <si>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</si>
  <si>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</si>
  <si>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</si>
  <si>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</si>
  <si>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</si>
  <si>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</si>
  <si>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</si>
  <si>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</si>
  <si>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</si>
  <si>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</si>
  <si>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</si>
  <si>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</si>
  <si>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</si>
  <si>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</si>
  <si>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</si>
  <si>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</si>
  <si>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</si>
  <si>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</si>
  <si>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</si>
  <si>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</si>
  <si>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</si>
  <si>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</si>
  <si>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</si>
  <si>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</si>
  <si>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</si>
  <si>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</si>
  <si>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</si>
  <si>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</si>
  <si>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</si>
  <si>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</si>
  <si>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</si>
  <si>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</si>
  <si>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</si>
  <si>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</si>
  <si>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</si>
  <si>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</si>
  <si>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</si>
  <si>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</si>
  <si>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</si>
  <si>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</si>
  <si>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</si>
  <si>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</si>
  <si>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</si>
  <si>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</si>
  <si>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</si>
  <si>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</si>
  <si>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</si>
  <si>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</si>
  <si>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</si>
  <si>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</si>
  <si>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</si>
  <si>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</si>
  <si>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</si>
  <si>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</si>
  <si>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</si>
  <si>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</si>
  <si>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</si>
  <si>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</si>
  <si>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</si>
  <si>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</si>
  <si>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</si>
  <si>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</si>
  <si>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</si>
  <si>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</si>
  <si>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</si>
  <si>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</si>
  <si>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</si>
  <si>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</si>
  <si>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</si>
  <si>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</si>
  <si>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</si>
  <si>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</si>
  <si>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</si>
  <si>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</si>
  <si>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</si>
  <si>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</si>
  <si>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</si>
  <si>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</si>
  <si>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</si>
  <si>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</si>
  <si>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</si>
  <si>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</si>
  <si>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</si>
  <si>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</si>
  <si>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</si>
  <si>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</si>
  <si>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</si>
  <si>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</si>
  <si>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</si>
  <si>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</si>
  <si>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</si>
  <si>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</si>
  <si>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</si>
  <si>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</si>
  <si>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</si>
  <si>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</si>
  <si>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</si>
  <si>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</si>
  <si>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</si>
  <si>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</si>
  <si>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</si>
  <si>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</si>
  <si>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</si>
  <si>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</si>
  <si>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</si>
  <si>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</si>
  <si>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</si>
  <si>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</si>
  <si>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</si>
  <si>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</si>
  <si>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</si>
  <si>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</si>
  <si>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</si>
  <si>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</si>
  <si>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</si>
  <si>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</si>
  <si>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</si>
  <si>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</si>
  <si>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</si>
  <si>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</si>
  <si>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</si>
  <si>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</si>
  <si>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</si>
  <si>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</si>
  <si>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</si>
  <si>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</si>
  <si>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</si>
  <si>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</si>
  <si>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</si>
  <si>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</si>
  <si>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</si>
  <si>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</si>
  <si>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</si>
  <si>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</si>
  <si>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</si>
  <si>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</si>
  <si>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</si>
  <si>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</si>
  <si>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</si>
  <si>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</si>
  <si>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</si>
  <si>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</si>
  <si>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</si>
  <si>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</si>
  <si>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</si>
  <si>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</si>
  <si>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</si>
  <si>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</si>
  <si>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</si>
  <si>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</si>
  <si>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</si>
  <si>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</si>
  <si>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</si>
  <si>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</si>
  <si>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</si>
  <si>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</si>
  <si>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</si>
  <si>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</si>
  <si>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</si>
  <si>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</si>
  <si>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</si>
  <si>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</si>
  <si>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</si>
  <si>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</si>
  <si>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</si>
  <si>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</si>
  <si>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</si>
  <si>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</si>
  <si>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</si>
  <si>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</si>
  <si>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</si>
  <si>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</si>
  <si>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</si>
  <si>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</si>
  <si>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</si>
  <si>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</si>
  <si>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</si>
  <si>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</si>
  <si>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</si>
  <si>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</si>
  <si>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</si>
  <si>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</si>
  <si>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</si>
  <si>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</si>
  <si>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</si>
  <si>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</si>
  <si>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</si>
  <si>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</si>
  <si>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</si>
  <si>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</si>
  <si>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</si>
  <si>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</si>
  <si>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</si>
  <si>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</si>
  <si>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</si>
  <si>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</si>
  <si>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</si>
  <si>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</si>
  <si>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</si>
  <si>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</si>
  <si>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</si>
  <si>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</si>
  <si>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</si>
  <si>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</si>
  <si>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</si>
  <si>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</si>
  <si>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</si>
  <si>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</si>
  <si>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</si>
  <si>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</si>
  <si>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</si>
  <si>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</si>
  <si>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</si>
  <si>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</si>
  <si>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</si>
  <si>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</si>
  <si>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</si>
  <si>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</si>
  <si>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</si>
  <si>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</si>
  <si>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</si>
  <si>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</si>
  <si>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</si>
  <si>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</si>
  <si>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</si>
  <si>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</si>
  <si>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</si>
  <si>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</si>
  <si>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</si>
  <si>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</si>
  <si>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</si>
  <si>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</si>
  <si>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</si>
  <si>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</si>
  <si>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</si>
  <si>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</si>
  <si>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</si>
  <si>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</si>
  <si>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</si>
  <si>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</si>
  <si>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</si>
  <si>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</si>
  <si>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</si>
  <si>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</si>
  <si>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</si>
  <si>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</si>
  <si>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</si>
  <si>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</si>
  <si>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</si>
  <si>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</si>
  <si>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</si>
  <si>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</si>
  <si>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</si>
  <si>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</si>
  <si>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</si>
  <si>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</si>
  <si>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</si>
  <si>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</si>
  <si>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</si>
  <si>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</si>
  <si>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</si>
  <si>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</si>
  <si>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</si>
  <si>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</si>
  <si>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</si>
  <si>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</si>
  <si>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</si>
  <si>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</si>
  <si>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</si>
  <si>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</si>
  <si>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</si>
  <si>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</si>
  <si>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</si>
  <si>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</si>
  <si>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</si>
  <si>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</si>
  <si>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</si>
  <si>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</si>
  <si>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</si>
  <si>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</si>
  <si>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</si>
  <si>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</si>
  <si>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</si>
  <si>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</si>
  <si>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</si>
  <si>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</si>
  <si>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</si>
  <si>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</si>
  <si>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</si>
  <si>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</si>
  <si>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</si>
  <si>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</si>
  <si>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</si>
  <si>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</si>
  <si>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</si>
  <si>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</si>
  <si>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</si>
  <si>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</si>
  <si>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</si>
  <si>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</si>
  <si>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</si>
  <si>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</si>
  <si>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</si>
  <si>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</si>
  <si>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</si>
  <si>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</si>
  <si>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</si>
  <si>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</si>
  <si>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</si>
  <si>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</si>
  <si>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</si>
  <si>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</si>
  <si>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</si>
  <si>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</si>
  <si>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</si>
  <si>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</si>
  <si>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</si>
  <si>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</si>
  <si>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</si>
  <si>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</si>
  <si>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</si>
  <si>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</si>
  <si>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</si>
  <si>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</si>
  <si>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</si>
  <si>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</si>
  <si>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</si>
  <si>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</si>
  <si>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</si>
  <si>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</si>
  <si>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</si>
  <si>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</si>
  <si>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</si>
  <si>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</si>
  <si>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</si>
  <si>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</si>
  <si>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</si>
  <si>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</si>
  <si>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</si>
  <si>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</si>
  <si>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</si>
  <si>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</si>
  <si>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</si>
  <si>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</si>
  <si>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</si>
  <si>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</si>
  <si>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</si>
  <si>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</si>
  <si>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</si>
  <si>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</si>
  <si>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</si>
  <si>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</si>
  <si>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</si>
  <si>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</si>
  <si>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</si>
  <si>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</si>
  <si>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</si>
  <si>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</si>
  <si>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</si>
  <si>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</si>
  <si>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</si>
  <si>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</si>
  <si>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</si>
  <si>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</si>
  <si>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</si>
  <si>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</si>
  <si>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</si>
  <si>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</si>
  <si>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</si>
  <si>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</si>
  <si>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</si>
  <si>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</si>
  <si>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</si>
  <si>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</si>
  <si>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</si>
  <si>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</si>
  <si>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</si>
  <si>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</si>
  <si>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</si>
  <si>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</si>
  <si>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</si>
  <si>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</si>
  <si>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</si>
  <si>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</si>
  <si>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</si>
  <si>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</si>
  <si>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</si>
  <si>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</si>
  <si>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</si>
  <si>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</si>
  <si>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</si>
  <si>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</si>
  <si>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</si>
  <si>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</si>
  <si>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</si>
  <si>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</si>
  <si>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</si>
  <si>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</si>
  <si>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</si>
  <si>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</si>
  <si>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</si>
  <si>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</si>
  <si>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</si>
  <si>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</si>
  <si>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</si>
  <si>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</si>
  <si>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</si>
  <si>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</si>
  <si>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</si>
  <si>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</si>
  <si>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</si>
  <si>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</si>
  <si>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</si>
  <si>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</si>
  <si>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</si>
  <si>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</si>
  <si>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</si>
  <si>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</si>
  <si>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</si>
  <si>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</si>
  <si>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</si>
  <si>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</si>
  <si>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</si>
  <si>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</si>
  <si>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</si>
  <si>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</si>
  <si>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</si>
  <si>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</si>
  <si>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</si>
  <si>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</si>
  <si>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</si>
  <si>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</si>
  <si>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</si>
  <si>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</si>
  <si>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</si>
  <si>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</si>
  <si>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</si>
  <si>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</si>
  <si>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</si>
  <si>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</si>
  <si>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</si>
  <si>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</si>
  <si>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</si>
  <si>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</si>
  <si>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</si>
  <si>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</si>
  <si>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</si>
  <si>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</si>
  <si>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</si>
  <si>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</si>
  <si>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</si>
  <si>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</si>
  <si>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</si>
  <si>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</si>
  <si>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</si>
  <si>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</si>
  <si>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</si>
  <si>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</si>
  <si>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</si>
  <si>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</si>
  <si>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</si>
  <si>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</si>
  <si>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</si>
  <si>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</si>
  <si>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</si>
  <si>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</si>
  <si>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</si>
  <si>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</si>
  <si>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</si>
  <si>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</si>
  <si>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</si>
  <si>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</si>
  <si>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</si>
  <si>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</si>
  <si>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</si>
  <si>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</si>
  <si>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</si>
  <si>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</si>
  <si>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</si>
  <si>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</si>
  <si>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</si>
  <si>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</si>
  <si>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</si>
  <si>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</si>
  <si>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</si>
  <si>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</si>
  <si>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</si>
  <si>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</si>
  <si>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</si>
  <si>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</si>
  <si>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</si>
  <si>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</si>
  <si>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</si>
  <si>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</si>
  <si>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</si>
  <si>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</si>
  <si>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</si>
  <si>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</si>
  <si>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</si>
  <si>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</si>
  <si>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</si>
  <si>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</si>
  <si>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</si>
  <si>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</si>
  <si>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</si>
  <si>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</si>
  <si>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</si>
  <si>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</si>
  <si>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</si>
  <si>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</si>
  <si>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</si>
  <si>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</si>
  <si>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</si>
  <si>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</si>
  <si>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</si>
  <si>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</si>
  <si>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</si>
  <si>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</si>
  <si>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</si>
  <si>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</si>
  <si>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</si>
  <si>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</si>
  <si>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</si>
  <si>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</si>
  <si>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</si>
  <si>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</si>
  <si>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</si>
  <si>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</si>
  <si>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</si>
  <si>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</si>
  <si>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</si>
  <si>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</si>
  <si>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</si>
  <si>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</si>
  <si>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</si>
  <si>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</si>
  <si>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</si>
  <si>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</si>
  <si>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</si>
  <si>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</si>
  <si>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</si>
  <si>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</si>
  <si>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</si>
  <si>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</si>
  <si>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</si>
  <si>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</si>
  <si>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</si>
  <si>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</si>
  <si>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</si>
  <si>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</si>
  <si>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</si>
  <si>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</si>
  <si>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</si>
  <si>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</si>
  <si>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</si>
  <si>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</si>
  <si>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</si>
  <si>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</si>
  <si>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</si>
  <si>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</si>
  <si>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</si>
  <si>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</si>
  <si>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</si>
  <si>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</si>
  <si>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</si>
  <si>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</si>
  <si>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</si>
  <si>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</si>
  <si>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</si>
  <si>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</si>
  <si>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</si>
  <si>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</si>
  <si>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</si>
  <si>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</si>
  <si>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</si>
  <si>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</si>
  <si>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</si>
  <si>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</si>
  <si>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</si>
  <si>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</si>
  <si>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</si>
  <si>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</si>
  <si>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</si>
  <si>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</si>
  <si>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</si>
  <si>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</si>
  <si>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</si>
  <si>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</si>
  <si>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</si>
  <si>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</si>
  <si>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</si>
  <si>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</si>
  <si>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</si>
  <si>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</si>
  <si>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</si>
  <si>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</si>
  <si>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</si>
  <si>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</si>
  <si>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</si>
  <si>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</si>
  <si>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</si>
  <si>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</si>
  <si>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</si>
  <si>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</si>
  <si>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</si>
  <si>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</si>
  <si>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</si>
  <si>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</si>
  <si>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</si>
  <si>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</si>
  <si>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</si>
  <si>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</si>
  <si>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</si>
  <si>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</si>
  <si>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</si>
  <si>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</si>
  <si>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</si>
  <si>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</si>
  <si>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</si>
  <si>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</si>
  <si>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</si>
  <si>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</si>
  <si>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</si>
  <si>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</si>
  <si>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</si>
  <si>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</si>
  <si>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</si>
  <si>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</si>
  <si>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</si>
  <si>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</si>
  <si>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</si>
  <si>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</si>
  <si>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</si>
  <si>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</si>
  <si>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</si>
  <si>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</si>
  <si>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</si>
  <si>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</si>
  <si>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</si>
  <si>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</si>
  <si>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</si>
  <si>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</si>
  <si>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</si>
  <si>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</si>
  <si>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</si>
  <si>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</si>
  <si>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</si>
  <si>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</si>
  <si>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</si>
  <si>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</si>
  <si>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</si>
  <si>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</si>
  <si>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</si>
  <si>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</si>
  <si>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</si>
  <si>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</si>
  <si>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</si>
  <si>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</si>
  <si>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</si>
  <si>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</si>
  <si>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</si>
  <si>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</si>
  <si>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</si>
  <si>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</si>
  <si>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</si>
  <si>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</si>
  <si>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</si>
  <si>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</si>
  <si>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</si>
  <si>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</si>
  <si>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</si>
  <si>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</si>
  <si>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</si>
  <si>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</si>
  <si>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</si>
  <si>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</si>
  <si>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</si>
  <si>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</si>
  <si>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</si>
  <si>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</si>
  <si>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</si>
  <si>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</si>
  <si>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</si>
  <si>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</si>
  <si>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</si>
  <si>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</si>
  <si>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</si>
  <si>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</si>
  <si>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</si>
  <si>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</si>
  <si>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</si>
  <si>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</si>
  <si>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</si>
  <si>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</si>
  <si>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</si>
  <si>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</si>
  <si>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</si>
  <si>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</si>
  <si>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</si>
  <si>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</si>
  <si>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</si>
  <si>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</si>
  <si>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</si>
  <si>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</si>
  <si>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</si>
  <si>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</si>
  <si>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</si>
  <si>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</si>
  <si>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</si>
  <si>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</si>
  <si>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</si>
  <si>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</si>
  <si>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</si>
  <si>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</si>
  <si>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</si>
  <si>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</si>
  <si>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</si>
  <si>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</si>
  <si>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</si>
  <si>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</si>
  <si>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</si>
  <si>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</si>
  <si>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</si>
  <si>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</si>
  <si>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</si>
  <si>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</si>
  <si>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</si>
  <si>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</si>
  <si>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</si>
  <si>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</si>
  <si>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</si>
  <si>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</si>
  <si>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</si>
  <si>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</si>
  <si>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</si>
  <si>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</si>
  <si>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</si>
  <si>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</si>
  <si>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</si>
  <si>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</si>
  <si>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</si>
  <si>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</si>
  <si>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</si>
  <si>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</si>
  <si>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</si>
  <si>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</si>
  <si>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</si>
  <si>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</si>
  <si>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</si>
  <si>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</si>
  <si>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</si>
  <si>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</si>
  <si>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</si>
  <si>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</si>
  <si>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</si>
  <si>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</si>
  <si>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</si>
  <si>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</si>
  <si>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</si>
  <si>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</si>
  <si>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</si>
  <si>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</si>
  <si>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</si>
  <si>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</si>
  <si>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</si>
  <si>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</si>
  <si>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</si>
  <si>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</si>
  <si>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</si>
  <si>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</si>
  <si>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</si>
  <si>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</si>
  <si>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</si>
  <si>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</si>
  <si>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</si>
  <si>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</si>
  <si>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</si>
  <si>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</si>
  <si>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</si>
  <si>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</si>
  <si>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</si>
  <si>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</si>
  <si>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</si>
  <si>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</si>
  <si>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</si>
  <si>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</si>
  <si>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</si>
  <si>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</si>
  <si>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</si>
  <si>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</si>
  <si>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</si>
  <si>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</si>
  <si>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</si>
  <si>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</si>
  <si>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</si>
  <si>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</si>
  <si>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</si>
  <si>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</si>
  <si>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</si>
  <si>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</si>
  <si>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</si>
  <si>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</si>
  <si>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</si>
  <si>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</si>
  <si>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</si>
  <si>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</si>
  <si>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</si>
  <si>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</si>
  <si>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</si>
  <si>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</si>
  <si>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</si>
  <si>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</si>
  <si>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</si>
  <si>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</si>
  <si>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</si>
  <si>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</si>
  <si>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</si>
  <si>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</si>
  <si>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</si>
  <si>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</si>
  <si>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</si>
  <si>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</si>
  <si>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</si>
  <si>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</si>
  <si>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</si>
  <si>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</si>
  <si>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</si>
  <si>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</si>
  <si>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</si>
  <si>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</si>
  <si>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</si>
  <si>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</si>
  <si>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</si>
  <si>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</si>
  <si>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</si>
  <si>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</si>
  <si>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</si>
  <si>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</si>
  <si>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</si>
  <si>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</si>
  <si>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</si>
  <si>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</si>
  <si>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</si>
  <si>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</si>
  <si>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</si>
  <si>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</si>
  <si>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</si>
  <si>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</si>
  <si>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</si>
  <si>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</si>
  <si>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</si>
  <si>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</si>
  <si>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</si>
  <si>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</si>
  <si>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</si>
  <si>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</si>
  <si>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</si>
  <si>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</si>
  <si>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</si>
  <si>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</si>
  <si>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</si>
  <si>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</si>
  <si>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</si>
  <si>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</si>
  <si>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</si>
  <si>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</si>
  <si>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</si>
  <si>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</si>
  <si>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</si>
  <si>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</si>
  <si>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</si>
  <si>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</si>
  <si>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</si>
  <si>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</si>
  <si>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</si>
  <si>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</si>
  <si>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</si>
  <si>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</si>
  <si>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</si>
  <si>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</si>
  <si>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</si>
  <si>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</si>
  <si>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</si>
  <si>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</si>
  <si>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</si>
  <si>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</si>
  <si>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</si>
  <si>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</si>
  <si>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</si>
  <si>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</si>
  <si>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</si>
  <si>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</si>
  <si>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</si>
  <si>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</si>
  <si>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</si>
  <si>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</si>
  <si>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</si>
  <si>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</si>
  <si>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</si>
  <si>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</si>
  <si>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</si>
  <si>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</si>
  <si>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</si>
  <si>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</si>
  <si>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</si>
  <si>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</si>
  <si>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</si>
  <si>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</si>
  <si>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</si>
  <si>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</si>
  <si>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</si>
  <si>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</si>
  <si>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</si>
  <si>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</si>
  <si>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</si>
  <si>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</si>
  <si>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</si>
  <si>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</si>
  <si>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</si>
  <si>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</si>
  <si>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</si>
  <si>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</si>
  <si>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</si>
  <si>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</si>
  <si>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</si>
  <si>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</si>
  <si>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</si>
  <si>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</si>
  <si>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</si>
  <si>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</si>
  <si>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</si>
  <si>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</si>
  <si>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</si>
  <si>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</si>
  <si>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</si>
  <si>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</si>
  <si>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</si>
  <si>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</si>
  <si>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</si>
  <si>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</si>
  <si>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</si>
  <si>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</si>
  <si>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</si>
  <si>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</si>
  <si>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</si>
  <si>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</si>
  <si>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</si>
  <si>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</si>
  <si>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</si>
  <si>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</si>
  <si>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</si>
  <si>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</si>
  <si>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</si>
  <si>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</si>
  <si>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</si>
  <si>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</si>
  <si>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</si>
  <si>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</si>
  <si>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</si>
  <si>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</si>
  <si>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</si>
  <si>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</si>
  <si>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</si>
  <si>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</si>
  <si>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</si>
  <si>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</si>
  <si>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</si>
  <si>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</si>
  <si>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</si>
  <si>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</si>
  <si>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</si>
  <si>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</si>
  <si>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</si>
  <si>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</si>
  <si>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</si>
  <si>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</si>
  <si>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</si>
  <si>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</si>
  <si>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</si>
  <si>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</si>
  <si>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</si>
  <si>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</si>
  <si>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</si>
  <si>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</si>
  <si>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</si>
  <si>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</si>
  <si>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</si>
  <si>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</si>
  <si>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</si>
  <si>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</si>
  <si>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</si>
  <si>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</si>
  <si>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</si>
  <si>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</si>
  <si>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</si>
  <si>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</si>
  <si>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</si>
  <si>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</si>
  <si>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</si>
  <si>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</si>
  <si>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</si>
  <si>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</si>
  <si>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</si>
  <si>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</si>
  <si>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</si>
  <si>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</si>
  <si>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</si>
  <si>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</si>
  <si>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</si>
  <si>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</si>
  <si>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</si>
  <si>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</si>
  <si>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</si>
  <si>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</si>
  <si>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</si>
  <si>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</si>
  <si>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</si>
  <si>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</si>
  <si>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</si>
  <si>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</si>
  <si>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</si>
  <si>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</si>
  <si>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</si>
  <si>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</si>
  <si>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</si>
  <si>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</si>
  <si>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</si>
  <si>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</si>
  <si>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</si>
  <si>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</si>
  <si>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</si>
  <si>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</si>
  <si>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</si>
  <si>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</si>
  <si>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</si>
  <si>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</si>
  <si>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</si>
  <si>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</si>
  <si>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</si>
  <si>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</si>
  <si>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</si>
  <si>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</si>
  <si>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</si>
  <si>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</si>
  <si>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</si>
  <si>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</si>
  <si>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</si>
  <si>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</si>
  <si>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</si>
  <si>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</si>
  <si>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</si>
  <si>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</si>
  <si>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</si>
  <si>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</si>
  <si>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</si>
  <si>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</si>
  <si>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</si>
  <si>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</si>
  <si>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</si>
  <si>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</si>
  <si>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</si>
  <si>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</si>
  <si>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</si>
  <si>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</si>
  <si>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</si>
  <si>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</si>
  <si>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</si>
  <si>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</si>
  <si>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</si>
  <si>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</si>
  <si>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</si>
  <si>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</si>
  <si>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</si>
  <si>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</si>
  <si>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</si>
  <si>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</si>
  <si>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</si>
  <si>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</si>
  <si>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</si>
  <si>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</si>
  <si>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</si>
  <si>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</si>
  <si>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</si>
  <si>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</si>
  <si>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</si>
  <si>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</si>
  <si>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</si>
  <si>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</si>
  <si>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</si>
  <si>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</si>
  <si>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</si>
  <si>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</si>
  <si>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</si>
  <si>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</si>
  <si>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</si>
  <si>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</si>
  <si>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</si>
  <si>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</si>
  <si>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</si>
  <si>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</si>
  <si>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</si>
  <si>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</si>
  <si>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</si>
  <si>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</si>
  <si>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</si>
  <si>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</si>
  <si>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</si>
  <si>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</si>
  <si>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</si>
  <si>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</si>
  <si>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</si>
  <si>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</si>
  <si>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</si>
  <si>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</si>
  <si>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</si>
  <si>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</si>
  <si>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</si>
  <si>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</si>
  <si>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</si>
  <si>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</si>
  <si>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</si>
  <si>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</si>
  <si>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</si>
  <si>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</si>
  <si>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</si>
  <si>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</si>
  <si>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</si>
  <si>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</si>
  <si>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</si>
  <si>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</si>
  <si>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</si>
  <si>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</si>
  <si>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</si>
  <si>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</si>
  <si>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</si>
  <si>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</si>
  <si>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</si>
  <si>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</si>
  <si>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</si>
  <si>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</si>
  <si>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</si>
  <si>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</si>
  <si>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</si>
  <si>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</si>
  <si>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</si>
  <si>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</si>
  <si>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</si>
  <si>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</si>
  <si>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</si>
  <si>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</si>
  <si>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</si>
  <si>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</si>
  <si>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</si>
  <si>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</si>
  <si>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</si>
  <si>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</si>
  <si>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</si>
  <si>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</si>
  <si>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</si>
  <si>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</si>
  <si>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</si>
  <si>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</si>
  <si>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</si>
  <si>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</si>
  <si>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</si>
  <si>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</si>
  <si>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</si>
  <si>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</si>
  <si>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</si>
  <si>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</si>
  <si>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</si>
  <si>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</si>
  <si>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</si>
  <si>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</si>
  <si>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</si>
  <si>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</si>
  <si>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</si>
  <si>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</si>
  <si>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</si>
  <si>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</si>
  <si>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</si>
  <si>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</si>
  <si>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</si>
  <si>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</si>
  <si>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</si>
  <si>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</si>
  <si>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</si>
  <si>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</si>
  <si>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</si>
  <si>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</si>
  <si>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</si>
  <si>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</si>
  <si>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</si>
  <si>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</si>
  <si>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</si>
  <si>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</si>
  <si>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</si>
  <si>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</si>
  <si>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</si>
  <si>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</si>
  <si>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</si>
  <si>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</si>
  <si>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</si>
  <si>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</si>
  <si>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</si>
  <si>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</si>
  <si>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</si>
  <si>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</si>
  <si>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</si>
  <si>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</si>
  <si>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</si>
  <si>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</si>
  <si>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</si>
  <si>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</si>
  <si>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</si>
  <si>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</si>
  <si>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</si>
  <si>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</si>
  <si>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</si>
  <si>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</si>
  <si>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</si>
  <si>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</si>
  <si>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</si>
  <si>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</si>
  <si>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</si>
  <si>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</si>
  <si>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</si>
  <si>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</si>
  <si>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</si>
  <si>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</si>
  <si>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</si>
  <si>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</si>
  <si>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</si>
  <si>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</si>
  <si>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</si>
  <si>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</si>
  <si>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</si>
  <si>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</si>
  <si>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</si>
  <si>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</si>
  <si>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</si>
  <si>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</si>
  <si>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</si>
  <si>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</si>
  <si>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</si>
  <si>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</si>
  <si>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</si>
  <si>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</si>
  <si>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</si>
  <si>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</si>
  <si>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</si>
  <si>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</si>
  <si>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</si>
  <si>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</si>
  <si>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</si>
  <si>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</si>
  <si>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</si>
  <si>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</si>
  <si>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</si>
  <si>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</si>
  <si>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</si>
  <si>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</si>
  <si>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</si>
  <si>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</si>
  <si>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</si>
  <si>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</si>
  <si>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</si>
  <si>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</si>
  <si>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</si>
  <si>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</si>
  <si>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</si>
  <si>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</si>
  <si>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</si>
  <si>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</si>
  <si>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</si>
  <si>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</si>
  <si>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</si>
  <si>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</si>
  <si>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</si>
  <si>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</si>
  <si>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</si>
  <si>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</si>
  <si>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</si>
  <si>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</si>
  <si>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</si>
  <si>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</si>
  <si>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</si>
  <si>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</si>
  <si>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</si>
  <si>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</si>
  <si>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</si>
  <si>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</si>
  <si>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</si>
  <si>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</si>
  <si>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</si>
  <si>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</si>
  <si>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</si>
  <si>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</si>
  <si>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</si>
  <si>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</si>
  <si>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</si>
  <si>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</si>
  <si>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</si>
  <si>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</si>
  <si>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</si>
  <si>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</si>
  <si>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</si>
  <si>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</si>
  <si>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</si>
  <si>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</si>
  <si>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</si>
  <si>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</si>
  <si>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</si>
  <si>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</si>
  <si>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</si>
  <si>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</si>
  <si>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</si>
  <si>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</si>
  <si>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</si>
  <si>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</si>
  <si>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</si>
  <si>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</si>
  <si>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</si>
  <si>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</si>
  <si>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</si>
  <si>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</si>
  <si>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</si>
  <si>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</si>
  <si>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</si>
  <si>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</si>
  <si>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</si>
  <si>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</si>
  <si>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</si>
  <si>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</si>
  <si>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</si>
  <si>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</si>
  <si>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</si>
  <si>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</si>
  <si>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</si>
  <si>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</si>
  <si>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</si>
  <si>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</si>
  <si>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</si>
  <si>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</si>
  <si>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</si>
  <si>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</si>
  <si>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</si>
  <si>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</si>
  <si>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</si>
  <si>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</si>
  <si>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</si>
  <si>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</si>
  <si>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</si>
  <si>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</si>
  <si>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</si>
  <si>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</si>
  <si>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</si>
  <si>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</si>
  <si>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</si>
  <si>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</si>
  <si>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</si>
  <si>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</si>
  <si>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</si>
  <si>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</si>
  <si>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</si>
  <si>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</si>
  <si>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</si>
  <si>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</si>
  <si>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</si>
  <si>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</si>
  <si>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</si>
  <si>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</si>
  <si>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</si>
  <si>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</si>
  <si>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</si>
  <si>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</si>
  <si>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</si>
  <si>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</si>
  <si>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</si>
  <si>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</si>
  <si>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</si>
  <si>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</si>
  <si>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</si>
  <si>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</si>
  <si>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</si>
  <si>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</si>
  <si>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</si>
  <si>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</si>
  <si>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</si>
  <si>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</si>
  <si>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</si>
  <si>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</si>
  <si>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</si>
  <si>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</si>
  <si>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</si>
  <si>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</si>
  <si>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</si>
  <si>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</si>
  <si>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</si>
  <si>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</si>
  <si>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</si>
  <si>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</si>
  <si>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</si>
  <si>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</si>
  <si>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</si>
  <si>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</si>
  <si>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</si>
  <si>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</si>
  <si>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</si>
  <si>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</si>
  <si>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</si>
  <si>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</si>
  <si>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</si>
  <si>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</si>
  <si>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</si>
  <si>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</si>
  <si>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</si>
  <si>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</si>
  <si>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</si>
  <si>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</si>
  <si>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</si>
  <si>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</si>
  <si>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</si>
  <si>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</si>
  <si>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</si>
  <si>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</si>
  <si>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</si>
  <si>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</si>
  <si>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</si>
  <si>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</si>
  <si>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</si>
  <si>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</si>
  <si>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</si>
  <si>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</si>
  <si>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</si>
  <si>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</si>
  <si>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</si>
  <si>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</si>
  <si>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</si>
  <si>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</si>
  <si>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</si>
  <si>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</si>
  <si>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</si>
  <si>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</si>
  <si>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</si>
  <si>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</si>
  <si>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</si>
  <si>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</si>
  <si>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</si>
  <si>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</si>
  <si>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</si>
  <si>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</si>
  <si>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</si>
  <si>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</si>
  <si>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</si>
  <si>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</si>
  <si>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</si>
  <si>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</si>
  <si>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</si>
  <si>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</si>
  <si>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</si>
  <si>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</si>
  <si>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</si>
  <si>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</si>
  <si>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</si>
  <si>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</si>
  <si>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</si>
  <si>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</si>
  <si>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</si>
  <si>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</si>
  <si>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</si>
  <si>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</si>
  <si>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</si>
  <si>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</si>
  <si>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</si>
  <si>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</si>
  <si>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</si>
  <si>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</si>
  <si>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</si>
  <si>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</si>
  <si>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</si>
  <si>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</si>
  <si>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</si>
  <si>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</si>
  <si>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</si>
  <si>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</si>
  <si>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</si>
  <si>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</si>
  <si>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</si>
  <si>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</si>
  <si>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</si>
  <si>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</si>
  <si>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</si>
  <si>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</si>
  <si>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</si>
  <si>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</si>
  <si>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</si>
  <si>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</si>
  <si>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</si>
  <si>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</si>
  <si>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</si>
  <si>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</si>
  <si>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</si>
  <si>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</si>
  <si>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</si>
  <si>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</si>
  <si>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</si>
  <si>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</si>
  <si>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</si>
  <si>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</si>
  <si>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</si>
  <si>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</si>
  <si>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</si>
  <si>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</si>
  <si>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</si>
  <si>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</si>
  <si>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</si>
  <si>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</si>
  <si>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</si>
  <si>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</si>
  <si>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</si>
  <si>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</si>
  <si>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</si>
  <si>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</si>
  <si>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</si>
  <si>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</si>
  <si>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</si>
  <si>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</si>
  <si>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</si>
  <si>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</si>
  <si>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</si>
  <si>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</si>
  <si>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</si>
  <si>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</si>
  <si>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</si>
  <si>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</si>
  <si>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</si>
  <si>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</si>
  <si>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</si>
  <si>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</si>
  <si>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</si>
  <si>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</si>
  <si>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</si>
  <si>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</si>
  <si>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</si>
  <si>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</si>
  <si>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</si>
  <si>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</si>
  <si>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</si>
  <si>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</si>
  <si>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</si>
  <si>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</si>
  <si>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</si>
  <si>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</si>
  <si>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</si>
  <si>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</si>
  <si>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</si>
  <si>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</si>
  <si>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</si>
  <si>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</si>
  <si>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</si>
  <si>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</si>
  <si>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</si>
  <si>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</si>
  <si>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</si>
  <si>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</si>
  <si>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</si>
  <si>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</si>
  <si>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</si>
  <si>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</si>
  <si>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</si>
  <si>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</si>
  <si>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</si>
  <si>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</si>
  <si>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</si>
  <si>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</si>
  <si>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</si>
  <si>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</si>
  <si>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</si>
  <si>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</si>
  <si>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</si>
  <si>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</si>
  <si>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</si>
  <si>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</si>
  <si>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</si>
  <si>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</si>
  <si>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</si>
  <si>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</si>
  <si>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</si>
  <si>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</si>
  <si>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</si>
  <si>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</si>
  <si>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</si>
  <si>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</si>
  <si>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</si>
  <si>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</si>
  <si>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</si>
  <si>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</si>
  <si>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</si>
  <si>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</si>
  <si>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</si>
  <si>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</si>
  <si>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</si>
  <si>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</si>
  <si>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</si>
  <si>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</si>
  <si>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</si>
  <si>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</si>
  <si>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</si>
  <si>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</si>
  <si>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</si>
  <si>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</si>
  <si>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</si>
  <si>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</si>
  <si>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</si>
  <si>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</si>
  <si>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</si>
  <si>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</si>
  <si>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</si>
  <si>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</si>
  <si>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</si>
  <si>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</si>
  <si>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</si>
  <si>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</si>
  <si>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</si>
  <si>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</si>
  <si>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</si>
  <si>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</si>
  <si>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</si>
  <si>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</si>
  <si>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</si>
  <si>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</si>
  <si>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</si>
  <si>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</si>
  <si>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</si>
  <si>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</si>
  <si>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</si>
  <si>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</si>
  <si>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</si>
  <si>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</si>
  <si>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</si>
  <si>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</si>
  <si>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</si>
  <si>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</si>
  <si>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</si>
  <si>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</si>
  <si>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</si>
  <si>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</si>
  <si>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</si>
  <si>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</si>
  <si>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</si>
  <si>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</si>
  <si>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</si>
  <si>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</si>
  <si>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</si>
  <si>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</si>
  <si>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</si>
  <si>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</si>
  <si>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</si>
  <si>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</si>
  <si>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</si>
  <si>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</si>
  <si>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</si>
  <si>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</si>
  <si>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</si>
  <si>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</si>
  <si>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</si>
  <si>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</si>
  <si>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</si>
  <si>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</si>
  <si>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</si>
  <si>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</si>
  <si>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</si>
  <si>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</si>
  <si>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</si>
  <si>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</si>
  <si>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</si>
  <si>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</si>
  <si>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</si>
  <si>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</si>
  <si>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</si>
  <si>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</si>
  <si>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</si>
  <si>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</si>
  <si>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</si>
  <si>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</si>
  <si>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</si>
  <si>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</si>
  <si>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</si>
  <si>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</si>
  <si>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</si>
  <si>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</si>
  <si>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</si>
  <si>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</si>
  <si>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</si>
  <si>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</si>
  <si>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</si>
  <si>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</si>
  <si>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</si>
  <si>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</si>
  <si>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</si>
  <si>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</si>
  <si>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</si>
  <si>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</si>
  <si>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</si>
  <si>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</si>
  <si>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</si>
  <si>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</si>
  <si>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</si>
  <si>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</si>
  <si>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</si>
  <si>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</si>
  <si>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</si>
  <si>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</si>
  <si>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</si>
  <si>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</si>
  <si>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</si>
  <si>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</si>
  <si>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</si>
  <si>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</si>
  <si>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</si>
  <si>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</si>
  <si>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</si>
  <si>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</si>
  <si>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</si>
  <si>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</si>
  <si>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</si>
  <si>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</si>
  <si>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</si>
  <si>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</si>
  <si>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</si>
  <si>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</si>
  <si>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</si>
  <si>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</si>
  <si>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</si>
  <si>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</si>
  <si>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</si>
  <si>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</si>
  <si>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</si>
  <si>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</si>
  <si>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</si>
  <si>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</si>
  <si>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</si>
  <si>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</si>
  <si>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</si>
  <si>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</si>
  <si>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</si>
  <si>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</si>
  <si>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</si>
  <si>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</si>
  <si>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</si>
  <si>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</si>
  <si>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</si>
  <si>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</si>
  <si>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</si>
  <si>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</si>
  <si>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</si>
  <si>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</si>
  <si>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</si>
  <si>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</si>
  <si>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</si>
  <si>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</si>
  <si>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</si>
  <si>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</si>
  <si>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</si>
  <si>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</si>
  <si>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</si>
  <si>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</si>
  <si>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</si>
  <si>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</si>
  <si>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</si>
  <si>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</si>
  <si>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</si>
  <si>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</si>
  <si>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</si>
  <si>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</si>
  <si>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</si>
  <si>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</si>
  <si>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</si>
  <si>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</si>
  <si>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</si>
  <si>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</si>
  <si>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</si>
  <si>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</si>
  <si>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</si>
  <si>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</si>
  <si>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</si>
  <si>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</si>
  <si>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</si>
  <si>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</si>
  <si>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</si>
  <si>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</si>
  <si>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</si>
  <si>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</si>
  <si>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</si>
  <si>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</si>
  <si>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</si>
  <si>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</si>
  <si>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</si>
  <si>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</si>
  <si>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</si>
  <si>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</si>
  <si>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</si>
  <si>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</si>
  <si>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</si>
  <si>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</si>
  <si>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</si>
  <si>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</si>
  <si>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</si>
  <si>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</si>
  <si>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</si>
  <si>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</si>
  <si>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</si>
  <si>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</si>
  <si>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</si>
  <si>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</si>
  <si>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</si>
  <si>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</si>
  <si>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</si>
  <si>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</si>
  <si>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</si>
  <si>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</si>
  <si>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</si>
  <si>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</si>
  <si>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</si>
  <si>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</si>
  <si>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</si>
  <si>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</si>
  <si>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</si>
  <si>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</si>
  <si>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</si>
  <si>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</si>
  <si>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</si>
  <si>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</si>
  <si>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</si>
  <si>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</si>
  <si>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</si>
  <si>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</si>
  <si>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</si>
  <si>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</si>
  <si>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</si>
  <si>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</si>
  <si>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</si>
  <si>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</si>
  <si>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</si>
  <si>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</si>
  <si>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</si>
  <si>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</si>
  <si>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</si>
  <si>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</si>
  <si>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</si>
  <si>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</si>
  <si>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</si>
  <si>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</si>
  <si>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</si>
  <si>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</si>
  <si>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</si>
  <si>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</si>
  <si>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</si>
  <si>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</si>
  <si>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</si>
  <si>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</si>
  <si>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</si>
  <si>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</si>
  <si>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</si>
  <si>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</si>
  <si>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</si>
  <si>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</si>
  <si>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</si>
  <si>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</si>
  <si>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</si>
  <si>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</si>
  <si>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</si>
  <si>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</si>
  <si>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</si>
  <si>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</si>
  <si>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</si>
  <si>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</si>
  <si>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</si>
  <si>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</si>
  <si>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</si>
  <si>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</si>
  <si>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</si>
  <si>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</si>
  <si>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</si>
  <si>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</si>
  <si>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</si>
  <si>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</si>
  <si>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</si>
  <si>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</si>
  <si>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</si>
  <si>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</si>
  <si>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</si>
  <si>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</si>
  <si>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</si>
  <si>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</si>
  <si>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</si>
  <si>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</si>
  <si>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</si>
  <si>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</si>
  <si>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</si>
  <si>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</si>
  <si>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</si>
  <si>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</si>
  <si>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</si>
  <si>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</si>
  <si>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</si>
  <si>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</si>
  <si>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</si>
  <si>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</si>
  <si>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</si>
  <si>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</si>
  <si>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</si>
  <si>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</si>
  <si>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</si>
  <si>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</si>
  <si>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</si>
  <si>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</si>
  <si>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</si>
  <si>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</si>
  <si>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</si>
  <si>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</si>
  <si>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</si>
  <si>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</si>
  <si>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</si>
  <si>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</si>
  <si>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</si>
  <si>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</si>
  <si>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</si>
  <si>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</si>
  <si>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</si>
  <si>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</si>
  <si>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</si>
  <si>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</si>
  <si>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</si>
  <si>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</si>
  <si>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</si>
  <si>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</si>
  <si>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</si>
  <si>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</si>
  <si>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</si>
  <si>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</si>
  <si>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</si>
  <si>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</si>
  <si>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</si>
  <si>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</si>
  <si>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</si>
  <si>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</si>
  <si>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</si>
  <si>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</si>
  <si>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</si>
  <si>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</si>
  <si>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</si>
  <si>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</si>
  <si>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</si>
  <si>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</si>
  <si>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</si>
  <si>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</si>
  <si>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</si>
  <si>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</si>
  <si>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</si>
  <si>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</si>
  <si>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</si>
  <si>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</si>
  <si>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</si>
  <si>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</si>
  <si>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</si>
  <si>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</si>
  <si>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</si>
  <si>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</si>
  <si>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</si>
  <si>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</si>
  <si>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</si>
  <si>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</si>
  <si>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</si>
  <si>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</si>
  <si>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</si>
  <si>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</si>
  <si>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</si>
  <si>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</si>
  <si>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</si>
  <si>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</si>
  <si>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</si>
  <si>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</si>
  <si>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</si>
  <si>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</si>
  <si>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</si>
  <si>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</si>
  <si>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</si>
  <si>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</si>
  <si>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</si>
  <si>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</si>
  <si>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</si>
  <si>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</si>
  <si>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</si>
  <si>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</si>
  <si>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</si>
  <si>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</si>
  <si>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</si>
  <si>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</si>
  <si>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</si>
  <si>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</si>
  <si>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</si>
  <si>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</si>
  <si>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</si>
  <si>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</si>
  <si>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</si>
  <si>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</si>
  <si>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</si>
  <si>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</si>
  <si>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</si>
  <si>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</si>
  <si>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</si>
  <si>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</si>
  <si>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</si>
  <si>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</si>
  <si>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</si>
  <si>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</si>
  <si>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</si>
  <si>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</si>
  <si>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</si>
  <si>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</si>
  <si>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</si>
  <si>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</si>
  <si>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</si>
  <si>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</si>
  <si>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</si>
  <si>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</si>
  <si>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</si>
  <si>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</si>
  <si>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</si>
  <si>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</si>
  <si>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</si>
  <si>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</si>
  <si>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</si>
  <si>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</si>
  <si>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</si>
  <si>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</si>
  <si>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</si>
  <si>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</si>
  <si>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</si>
  <si>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</si>
  <si>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</si>
  <si>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</si>
  <si>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</si>
  <si>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</si>
  <si>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</si>
  <si>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</si>
  <si>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</si>
  <si>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</si>
  <si>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</si>
  <si>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</si>
  <si>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</si>
  <si>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</si>
  <si>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</si>
  <si>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</si>
  <si>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</si>
  <si>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</si>
  <si>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</si>
  <si>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</si>
  <si>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</si>
  <si>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</si>
  <si>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</si>
  <si>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</si>
  <si>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</si>
  <si>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</si>
  <si>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</si>
  <si>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</si>
  <si>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</si>
  <si>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</si>
  <si>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</si>
  <si>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</si>
  <si>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</si>
  <si>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</si>
  <si>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</si>
  <si>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</si>
  <si>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</si>
  <si>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</si>
  <si>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</si>
  <si>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</si>
  <si>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</si>
  <si>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</si>
  <si>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</si>
  <si>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</si>
  <si>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</si>
  <si>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</si>
  <si>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</si>
  <si>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</si>
  <si>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</si>
  <si>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</si>
  <si>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</si>
  <si>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</si>
  <si>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</si>
  <si>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</si>
  <si>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</si>
  <si>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</si>
  <si>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</si>
  <si>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</si>
  <si>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</si>
  <si>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</si>
  <si>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</si>
  <si>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</si>
  <si>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</si>
  <si>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</si>
  <si>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</si>
  <si>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</si>
  <si>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</si>
  <si>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</si>
  <si>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</si>
  <si>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</si>
  <si>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</si>
  <si>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</si>
  <si>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</si>
  <si>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</si>
  <si>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</si>
  <si>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</si>
  <si>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</si>
  <si>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</si>
  <si>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</si>
  <si>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</si>
  <si>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</si>
  <si>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</si>
  <si>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</si>
  <si>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</si>
  <si>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</si>
  <si>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</si>
  <si>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</si>
  <si>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</si>
  <si>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</si>
  <si>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</si>
  <si>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</si>
  <si>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</si>
  <si>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</si>
  <si>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</si>
  <si>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</si>
  <si>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</si>
  <si>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</si>
  <si>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</si>
  <si>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</si>
  <si>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</si>
  <si>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</si>
  <si>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</si>
  <si>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</si>
  <si>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</si>
  <si>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</si>
  <si>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</si>
  <si>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</si>
  <si>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</si>
  <si>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</si>
  <si>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</si>
  <si>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</si>
  <si>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</si>
  <si>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</si>
  <si>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</si>
  <si>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</si>
  <si>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</si>
  <si>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</si>
  <si>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</si>
  <si>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</si>
  <si>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</si>
  <si>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</si>
  <si>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</si>
  <si>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</si>
  <si>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</si>
  <si>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</si>
  <si>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</si>
  <si>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</si>
  <si>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</si>
  <si>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</si>
  <si>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</si>
  <si>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</si>
  <si>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</si>
  <si>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</si>
  <si>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</si>
  <si>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</si>
  <si>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</si>
  <si>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</si>
  <si>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</si>
  <si>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</si>
  <si>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</si>
  <si>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</si>
  <si>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</si>
  <si>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</si>
  <si>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</si>
  <si>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</si>
  <si>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</si>
  <si>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</si>
  <si>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</si>
  <si>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</si>
  <si>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</si>
  <si>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</si>
  <si>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</si>
  <si>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</si>
  <si>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</si>
  <si>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</si>
  <si>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</si>
  <si>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</si>
  <si>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</si>
  <si>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</si>
  <si>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</si>
  <si>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</si>
  <si>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</si>
  <si>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</si>
  <si>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</si>
  <si>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</si>
  <si>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</si>
  <si>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</si>
  <si>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</si>
  <si>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</si>
  <si>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</si>
  <si>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</si>
  <si>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</si>
  <si>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</si>
  <si>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</si>
  <si>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</si>
  <si>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</si>
  <si>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</si>
  <si>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</si>
  <si>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</si>
  <si>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</si>
  <si>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</si>
  <si>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</si>
  <si>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</si>
  <si>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</si>
  <si>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</si>
  <si>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</si>
  <si>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</si>
  <si>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</si>
  <si>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</si>
  <si>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</si>
  <si>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</si>
  <si>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</si>
  <si>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</si>
  <si>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</si>
  <si>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</si>
  <si>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</si>
  <si>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</si>
  <si>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</si>
  <si>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</si>
  <si>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</si>
  <si>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</si>
  <si>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</si>
  <si>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</si>
  <si>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</si>
  <si>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</si>
  <si>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</si>
  <si>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</si>
  <si>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</si>
  <si>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</si>
  <si>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</si>
  <si>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</si>
  <si>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</si>
  <si>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</si>
  <si>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</si>
  <si>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</si>
  <si>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</si>
  <si>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</si>
  <si>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</si>
  <si>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</si>
  <si>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</si>
  <si>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</si>
  <si>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</si>
  <si>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</si>
  <si>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</si>
  <si>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</si>
  <si>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</si>
  <si>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</si>
  <si>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</si>
  <si>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</si>
  <si>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</si>
  <si>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</si>
  <si>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</si>
  <si>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</si>
  <si>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</si>
  <si>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</si>
  <si>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</si>
  <si>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</si>
  <si>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</si>
  <si>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</si>
  <si>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</si>
  <si>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</si>
  <si>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</si>
  <si>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</si>
  <si>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</si>
  <si>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</si>
  <si>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</si>
  <si>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</si>
  <si>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</si>
  <si>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</si>
  <si>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</si>
  <si>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</si>
  <si>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</si>
  <si>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</si>
  <si>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</si>
  <si>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</si>
  <si>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</si>
  <si>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</si>
  <si>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</si>
  <si>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</si>
  <si>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</si>
  <si>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</si>
  <si>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</si>
  <si>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</si>
  <si>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</si>
  <si>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</si>
  <si>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</si>
  <si>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</si>
  <si>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</si>
  <si>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</si>
  <si>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</si>
  <si>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</si>
  <si>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</si>
  <si>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</si>
  <si>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</si>
  <si>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</si>
  <si>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</si>
  <si>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</si>
  <si>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</si>
  <si>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</si>
  <si>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</si>
  <si>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</si>
  <si>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</si>
  <si>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</si>
  <si>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</si>
  <si>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</si>
  <si>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</si>
  <si>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</si>
  <si>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</si>
  <si>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</si>
  <si>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</si>
  <si>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</si>
  <si>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</si>
  <si>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</si>
  <si>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</si>
  <si>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</si>
  <si>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</si>
  <si>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</si>
  <si>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</si>
  <si>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</si>
  <si>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</si>
  <si>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</si>
  <si>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</si>
  <si>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</si>
  <si>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</si>
  <si>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</si>
  <si>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</si>
  <si>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</si>
  <si>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</si>
  <si>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</si>
  <si>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</si>
  <si>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</si>
  <si>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</si>
  <si>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</si>
  <si>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</si>
  <si>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</si>
  <si>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</si>
  <si>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</si>
  <si>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</si>
  <si>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</si>
  <si>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</si>
  <si>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</si>
  <si>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</si>
  <si>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</si>
  <si>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</si>
  <si>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</si>
  <si>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</si>
  <si>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</si>
  <si>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</si>
  <si>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</si>
  <si>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</si>
  <si>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</si>
  <si>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</si>
  <si>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</si>
  <si>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</si>
  <si>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</si>
  <si>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</si>
  <si>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</si>
  <si>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</si>
  <si>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</si>
  <si>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</si>
  <si>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</si>
  <si>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</si>
  <si>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</si>
  <si>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</si>
  <si>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</si>
  <si>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</si>
  <si>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</si>
  <si>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</si>
  <si>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</si>
  <si>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</si>
  <si>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</si>
  <si>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</si>
  <si>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</si>
  <si>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</si>
  <si>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</si>
  <si>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</si>
  <si>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</si>
  <si>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</si>
  <si>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</si>
  <si>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</si>
  <si>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</si>
  <si>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</si>
  <si>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</si>
  <si>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</si>
  <si>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</si>
  <si>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</si>
  <si>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</si>
  <si>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</si>
  <si>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</si>
  <si>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</si>
  <si>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</si>
  <si>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</si>
  <si>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</si>
  <si>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</si>
  <si>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</si>
  <si>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</si>
  <si>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</si>
  <si>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</si>
  <si>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</si>
  <si>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</si>
  <si>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</si>
  <si>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</si>
  <si>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</si>
  <si>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</si>
  <si>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</si>
  <si>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</si>
  <si>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</si>
  <si>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</si>
  <si>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</si>
  <si>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</si>
  <si>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</si>
  <si>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</si>
  <si>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</si>
  <si>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</si>
  <si>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</si>
  <si>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</si>
  <si>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</si>
  <si>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</si>
  <si>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</si>
  <si>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</si>
  <si>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</si>
  <si>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</si>
  <si>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</si>
  <si>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</si>
  <si>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</si>
  <si>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</si>
  <si>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</si>
  <si>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</si>
  <si>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</si>
  <si>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</si>
  <si>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</si>
  <si>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</si>
  <si>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</si>
  <si>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</si>
  <si>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</si>
  <si>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</si>
  <si>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</si>
  <si>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</si>
  <si>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</si>
  <si>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</si>
  <si>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</si>
  <si>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</si>
  <si>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</si>
  <si>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</si>
  <si>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</si>
  <si>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</si>
  <si>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</si>
  <si>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</si>
  <si>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</si>
  <si>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</si>
  <si>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</si>
  <si>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</si>
  <si>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</si>
  <si>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</si>
  <si>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</si>
  <si>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</si>
  <si>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</si>
  <si>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</si>
  <si>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</si>
  <si>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</si>
  <si>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</si>
  <si>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</si>
  <si>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</si>
  <si>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</si>
  <si>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</si>
  <si>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</si>
  <si>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</si>
  <si>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</si>
  <si>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</si>
  <si>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</si>
  <si>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</si>
  <si>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</si>
  <si>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</si>
  <si>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</si>
  <si>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</si>
  <si>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</si>
  <si>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</si>
  <si>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</si>
  <si>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</si>
  <si>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</si>
  <si>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</si>
  <si>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</si>
  <si>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</si>
  <si>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</si>
  <si>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</si>
  <si>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</si>
  <si>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</si>
  <si>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</si>
  <si>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</si>
  <si>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</si>
  <si>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</si>
  <si>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</si>
  <si>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</si>
  <si>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</si>
  <si>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</si>
  <si>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</si>
  <si>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</si>
  <si>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</si>
  <si>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</si>
  <si>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</si>
  <si>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</si>
  <si>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</si>
  <si>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</si>
  <si>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</si>
  <si>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</si>
  <si>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</si>
  <si>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</si>
  <si>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</si>
  <si>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</si>
  <si>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</si>
  <si>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</si>
  <si>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</si>
  <si>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</si>
  <si>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</si>
  <si>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</si>
  <si>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</si>
  <si>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</si>
  <si>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</si>
  <si>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</si>
  <si>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</si>
  <si>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</si>
  <si>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</si>
  <si>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</si>
  <si>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</si>
  <si>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</si>
  <si>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</si>
  <si>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</si>
  <si>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</si>
  <si>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</si>
  <si>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</si>
  <si>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</si>
  <si>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</si>
  <si>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</si>
  <si>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</si>
  <si>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</si>
  <si>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</si>
  <si>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</si>
  <si>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</si>
  <si>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</si>
  <si>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</si>
  <si>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</si>
  <si>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</si>
  <si>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</si>
  <si>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</si>
  <si>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</si>
  <si>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</si>
  <si>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</si>
  <si>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</si>
  <si>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</si>
  <si>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</si>
  <si>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</si>
  <si>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</si>
  <si>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</si>
  <si>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</si>
  <si>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</si>
  <si>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</si>
  <si>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</si>
  <si>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</si>
  <si>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</si>
  <si>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</si>
  <si>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</si>
  <si>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</si>
  <si>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</si>
  <si>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</si>
  <si>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</si>
  <si>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</si>
  <si>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</si>
  <si>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</si>
  <si>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</si>
  <si>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</si>
  <si>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</si>
  <si>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</si>
  <si>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</si>
  <si>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</si>
  <si>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</si>
  <si>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</si>
  <si>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</si>
  <si>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</si>
  <si>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</si>
  <si>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</si>
  <si>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</si>
  <si>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</si>
  <si>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</si>
  <si>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</si>
  <si>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</si>
  <si>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</si>
  <si>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</si>
  <si>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</si>
  <si>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</si>
  <si>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</si>
  <si>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</si>
  <si>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</si>
  <si>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</si>
  <si>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</si>
  <si>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</si>
  <si>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</si>
  <si>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</si>
  <si>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</si>
  <si>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</si>
  <si>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</si>
  <si>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</si>
  <si>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</si>
  <si>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</si>
  <si>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</si>
  <si>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</si>
  <si>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</si>
  <si>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</si>
  <si>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</si>
  <si>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</si>
  <si>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</si>
  <si>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</si>
  <si>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</si>
  <si>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</si>
  <si>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</si>
  <si>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</si>
  <si>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</si>
  <si>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</si>
  <si>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</si>
  <si>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</si>
  <si>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</si>
  <si>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</si>
  <si>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</si>
  <si>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</si>
  <si>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</si>
  <si>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</si>
  <si>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</si>
  <si>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</si>
  <si>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</si>
  <si>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</si>
  <si>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</si>
  <si>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</si>
  <si>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</si>
  <si>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</si>
  <si>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</si>
  <si>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</si>
  <si>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</si>
  <si>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</si>
  <si>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</si>
  <si>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</si>
  <si>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</si>
  <si>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</si>
  <si>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</si>
  <si>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</si>
  <si>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</si>
  <si>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</si>
  <si>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</si>
  <si>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</si>
  <si>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</si>
  <si>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</si>
  <si>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</si>
  <si>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</si>
  <si>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</si>
  <si>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</si>
  <si>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</si>
  <si>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</si>
  <si>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</si>
  <si>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</si>
  <si>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</si>
  <si>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</si>
  <si>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</si>
  <si>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</si>
  <si>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</si>
  <si>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</si>
  <si>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</si>
  <si>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</si>
  <si>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</si>
  <si>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</si>
  <si>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</si>
  <si>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</si>
  <si>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</si>
  <si>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</si>
  <si>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</si>
  <si>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</si>
  <si>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</si>
  <si>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</si>
  <si>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</si>
  <si>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</si>
  <si>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</si>
  <si>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</si>
  <si>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</si>
  <si>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</si>
  <si>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</si>
  <si>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</si>
  <si>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</si>
  <si>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</si>
  <si>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</si>
  <si>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</si>
  <si>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</si>
  <si>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</si>
  <si>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</si>
  <si>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</si>
  <si>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</si>
  <si>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</si>
  <si>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</si>
  <si>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</si>
  <si>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</si>
  <si>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</si>
  <si>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</si>
  <si>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</si>
  <si>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</si>
  <si>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</si>
  <si>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</si>
  <si>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</si>
  <si>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</si>
  <si>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</si>
  <si>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</si>
  <si>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</si>
  <si>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</si>
  <si>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</si>
  <si>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</si>
  <si>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</si>
  <si>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</si>
  <si>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</si>
  <si>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</si>
  <si>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</si>
  <si>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</si>
  <si>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</si>
  <si>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</si>
  <si>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</si>
  <si>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</si>
  <si>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</si>
  <si>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</si>
  <si>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</si>
  <si>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</si>
  <si>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</si>
  <si>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</si>
  <si>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</si>
  <si>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</si>
  <si>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</si>
  <si>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</si>
  <si>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</si>
  <si>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</si>
  <si>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</si>
  <si>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</si>
  <si>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</si>
  <si>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</si>
  <si>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</si>
  <si>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</si>
  <si>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</si>
  <si>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</si>
  <si>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</si>
  <si>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</si>
  <si>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</si>
  <si>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</si>
  <si>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</si>
  <si>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</si>
  <si>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</si>
  <si>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</si>
  <si>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</si>
  <si>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</si>
  <si>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</si>
  <si>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</si>
  <si>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</si>
  <si>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</si>
  <si>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</si>
  <si>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</si>
  <si>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</si>
  <si>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</si>
  <si>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</si>
  <si>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</si>
  <si>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</si>
  <si>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</si>
  <si>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</si>
  <si>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</si>
  <si>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</si>
  <si>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</si>
  <si>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</si>
  <si>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</si>
  <si>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</si>
  <si>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</si>
  <si>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</si>
  <si>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</si>
  <si>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</si>
  <si>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</si>
  <si>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</si>
  <si>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</si>
  <si>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</si>
  <si>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</si>
  <si>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</si>
  <si>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</si>
  <si>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</si>
  <si>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</si>
  <si>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</si>
  <si>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</si>
  <si>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</si>
  <si>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</si>
  <si>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</si>
  <si>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</si>
  <si>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</si>
  <si>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</si>
  <si>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</si>
  <si>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</si>
  <si>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</si>
  <si>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</si>
  <si>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</si>
  <si>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</si>
  <si>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</si>
  <si>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</si>
  <si>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</si>
  <si>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</si>
  <si>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</si>
  <si>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</si>
  <si>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</si>
  <si>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</si>
  <si>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</si>
  <si>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</si>
  <si>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</si>
  <si>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</si>
  <si>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</si>
  <si>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</si>
  <si>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</si>
  <si>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</si>
  <si>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</si>
  <si>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</si>
  <si>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</si>
  <si>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</si>
  <si>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</si>
  <si>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</si>
  <si>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</si>
  <si>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</si>
  <si>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</si>
  <si>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</si>
  <si>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</si>
  <si>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</si>
  <si>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</si>
  <si>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</si>
  <si>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</si>
  <si>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</si>
  <si>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</si>
  <si>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</si>
  <si>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</si>
  <si>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</si>
  <si>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</si>
  <si>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</si>
  <si>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</si>
  <si>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</si>
  <si>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</si>
  <si>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</si>
  <si>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</si>
  <si>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</si>
  <si>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</si>
  <si>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</si>
  <si>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</si>
  <si>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</si>
  <si>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</si>
  <si>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</si>
  <si>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</si>
  <si>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</si>
  <si>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</si>
  <si>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</si>
  <si>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</si>
  <si>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</si>
  <si>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</si>
  <si>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</si>
  <si>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</si>
  <si>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</si>
  <si>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</si>
  <si>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</si>
  <si>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</si>
  <si>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</si>
  <si>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</si>
  <si>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</si>
  <si>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</si>
  <si>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</si>
  <si>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</si>
  <si>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</si>
  <si>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</si>
  <si>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</si>
  <si>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</si>
  <si>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</si>
  <si>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</si>
  <si>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</si>
  <si>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</si>
  <si>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</si>
  <si>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</si>
  <si>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</si>
  <si>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</si>
  <si>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</si>
  <si>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</si>
  <si>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</si>
  <si>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</si>
  <si>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</si>
  <si>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</si>
  <si>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</si>
  <si>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</si>
  <si>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</si>
  <si>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</si>
  <si>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</si>
  <si>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</si>
  <si>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</si>
  <si>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</si>
  <si>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</si>
  <si>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</si>
  <si>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</si>
  <si>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</si>
  <si>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</si>
  <si>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</si>
  <si>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</si>
  <si>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</si>
  <si>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</si>
  <si>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</si>
  <si>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</si>
  <si>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</si>
  <si>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</si>
  <si>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</si>
  <si>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</si>
  <si>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</si>
  <si>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</si>
  <si>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</si>
  <si>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</si>
  <si>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</si>
  <si>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</si>
  <si>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</si>
  <si>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</si>
  <si>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</si>
  <si>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</si>
  <si>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</si>
  <si>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</si>
  <si>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</si>
  <si>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</si>
  <si>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</si>
  <si>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</si>
  <si>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</si>
  <si>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</si>
  <si>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</si>
  <si>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</si>
  <si>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</si>
  <si>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</si>
  <si>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</si>
  <si>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</si>
  <si>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</si>
  <si>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</si>
  <si>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</si>
  <si>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</si>
  <si>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</si>
  <si>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</si>
  <si>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</si>
  <si>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</si>
  <si>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</si>
  <si>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</si>
  <si>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</si>
  <si>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</si>
  <si>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</si>
  <si>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</si>
  <si>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</si>
  <si>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</si>
  <si>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</si>
  <si>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</si>
  <si>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</si>
  <si>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</si>
  <si>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</si>
  <si>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</si>
  <si>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</si>
  <si>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</si>
  <si>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</si>
  <si>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</si>
  <si>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</si>
  <si>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</si>
  <si>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</si>
  <si>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</si>
  <si>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</si>
  <si>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</si>
  <si>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</si>
  <si>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</si>
  <si>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</si>
  <si>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</si>
  <si>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</si>
  <si>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</si>
  <si>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</si>
  <si>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</si>
  <si>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</si>
  <si>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</si>
  <si>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</si>
  <si>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</si>
  <si>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</si>
  <si>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</si>
  <si>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</si>
  <si>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</si>
  <si>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</si>
  <si>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</si>
  <si>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</si>
  <si>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</si>
  <si>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</si>
  <si>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</si>
  <si>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</si>
  <si>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</si>
  <si>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</si>
  <si>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</si>
  <si>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</si>
  <si>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</si>
  <si>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</si>
  <si>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</si>
  <si>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</si>
  <si>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</si>
  <si>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</si>
  <si>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</si>
  <si>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</si>
  <si>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</si>
  <si>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</si>
  <si>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</si>
  <si>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</si>
  <si>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</si>
  <si>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</si>
  <si>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</si>
  <si>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</si>
  <si>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</si>
  <si>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</si>
  <si>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</si>
  <si>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</si>
  <si>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</si>
  <si>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</si>
  <si>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</si>
  <si>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</si>
  <si>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</si>
  <si>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</si>
  <si>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</si>
  <si>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</si>
  <si>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</si>
  <si>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</si>
  <si>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</si>
  <si>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</si>
  <si>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</si>
  <si>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</si>
  <si>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</si>
  <si>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</si>
  <si>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</si>
  <si>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</si>
  <si>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</si>
  <si>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</si>
  <si>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</si>
  <si>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</si>
  <si>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</si>
  <si>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</si>
  <si>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</si>
  <si>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</si>
  <si>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</si>
  <si>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</si>
  <si>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</si>
  <si>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</si>
  <si>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</si>
  <si>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</si>
  <si>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</si>
  <si>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</si>
  <si>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</si>
  <si>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</si>
  <si>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</si>
  <si>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</si>
  <si>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</si>
  <si>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</si>
  <si>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</si>
  <si>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</si>
  <si>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</si>
  <si>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</si>
  <si>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</si>
  <si>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</si>
  <si>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</si>
  <si>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</si>
  <si>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</si>
  <si>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</si>
  <si>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</si>
  <si>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</si>
  <si>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</si>
  <si>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</si>
  <si>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</si>
  <si>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</si>
  <si>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</si>
  <si>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</si>
  <si>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</si>
  <si>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</si>
  <si>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</si>
  <si>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</si>
  <si>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</si>
  <si>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</si>
  <si>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</si>
  <si>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</si>
  <si>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</si>
  <si>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</si>
  <si>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</si>
  <si>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</si>
  <si>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</si>
  <si>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</si>
  <si>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</si>
  <si>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</si>
  <si>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</si>
  <si>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</si>
  <si>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</si>
  <si>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</si>
  <si>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</si>
  <si>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</si>
  <si>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</si>
  <si>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</si>
  <si>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</si>
  <si>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</si>
  <si>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</si>
  <si>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</si>
  <si>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</si>
  <si>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</si>
  <si>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</si>
  <si>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</si>
  <si>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</si>
  <si>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</si>
  <si>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</si>
  <si>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</si>
  <si>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</si>
  <si>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</si>
  <si>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</si>
  <si>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</si>
  <si>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</si>
  <si>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</si>
  <si>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</si>
  <si>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</si>
  <si>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</si>
  <si>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</si>
  <si>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</si>
  <si>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</si>
  <si>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</si>
  <si>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</si>
  <si>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</si>
  <si>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</si>
  <si>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</si>
  <si>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</si>
  <si>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</si>
  <si>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</si>
  <si>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</si>
  <si>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</si>
  <si>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</si>
  <si>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</si>
  <si>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</si>
  <si>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</si>
  <si>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</si>
  <si>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</si>
  <si>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</si>
  <si>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</si>
  <si>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</si>
  <si>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</si>
  <si>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</si>
  <si>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</si>
  <si>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</si>
  <si>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</si>
  <si>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</si>
  <si>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</si>
  <si>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</si>
  <si>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</si>
  <si>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</si>
  <si>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</si>
  <si>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</si>
  <si>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</si>
  <si>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</si>
  <si>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</si>
  <si>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</si>
  <si>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</si>
  <si>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</si>
  <si>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</si>
  <si>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</si>
  <si>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</si>
  <si>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</si>
  <si>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</si>
  <si>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</si>
  <si>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</si>
  <si>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</si>
  <si>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</si>
  <si>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</si>
  <si>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</si>
  <si>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</si>
  <si>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</si>
  <si>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</si>
  <si>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</si>
  <si>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</si>
  <si>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</si>
  <si>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</si>
  <si>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</si>
  <si>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</si>
  <si>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</si>
  <si>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</si>
  <si>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</si>
  <si>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</si>
  <si>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</si>
  <si>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</si>
  <si>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</si>
  <si>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</si>
  <si>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</si>
  <si>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</si>
  <si>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</si>
  <si>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</si>
  <si>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</si>
  <si>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</si>
  <si>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</si>
  <si>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</si>
  <si>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</si>
  <si>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</si>
  <si>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</si>
  <si>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</si>
  <si>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</si>
  <si>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</si>
  <si>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</si>
  <si>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</si>
  <si>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</si>
  <si>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</si>
  <si>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</si>
  <si>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</si>
  <si>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</si>
  <si>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</si>
  <si>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</si>
  <si>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</si>
  <si>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</si>
  <si>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</si>
  <si>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</si>
  <si>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</si>
  <si>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</si>
  <si>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</si>
  <si>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</si>
  <si>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</si>
  <si>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</si>
  <si>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</si>
  <si>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</si>
  <si>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</si>
  <si>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</si>
  <si>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</si>
  <si>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</si>
  <si>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</si>
  <si>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</si>
  <si>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</si>
  <si>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</si>
  <si>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</si>
  <si>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</si>
  <si>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</si>
  <si>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</si>
  <si>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</si>
  <si>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</si>
  <si>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</si>
  <si>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</si>
  <si>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</si>
  <si>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</si>
  <si>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</si>
  <si>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</si>
  <si>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</si>
  <si>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</si>
  <si>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</si>
  <si>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</si>
  <si>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</si>
  <si>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</si>
  <si>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</si>
  <si>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</si>
  <si>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</si>
  <si>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</si>
  <si>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</si>
  <si>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</si>
  <si>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</si>
  <si>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</si>
  <si>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</si>
  <si>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</si>
  <si>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</si>
  <si>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</si>
  <si>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</si>
  <si>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</si>
  <si>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</si>
  <si>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</si>
  <si>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</si>
  <si>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</si>
  <si>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</si>
  <si>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</si>
  <si>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</si>
  <si>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</si>
  <si>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</si>
  <si>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</si>
  <si>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</si>
  <si>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</si>
  <si>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</si>
  <si>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</si>
  <si>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</si>
  <si>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</si>
  <si>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</si>
  <si>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</si>
  <si>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</si>
  <si>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</si>
  <si>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</si>
  <si>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</si>
  <si>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</si>
  <si>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</si>
  <si>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</si>
  <si>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</si>
  <si>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</si>
  <si>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</si>
  <si>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</si>
  <si>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</si>
  <si>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</si>
  <si>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</si>
  <si>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</si>
  <si>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</si>
  <si>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</si>
  <si>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</si>
  <si>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</si>
  <si>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</si>
  <si>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</si>
  <si>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</si>
  <si>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</si>
  <si>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</si>
  <si>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</si>
  <si>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</si>
  <si>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</si>
  <si>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</si>
  <si>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</si>
  <si>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</si>
  <si>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</si>
  <si>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</si>
  <si>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</si>
  <si>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</si>
  <si>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</si>
  <si>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</si>
  <si>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</si>
  <si>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</si>
  <si>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</si>
  <si>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</si>
  <si>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</si>
  <si>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</si>
  <si>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</si>
  <si>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</si>
  <si>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</si>
  <si>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</si>
  <si>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</si>
  <si>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</si>
  <si>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</si>
  <si>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</si>
  <si>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</si>
  <si>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</si>
  <si>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</si>
  <si>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</si>
  <si>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</si>
  <si>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</si>
  <si>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</si>
  <si>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</si>
  <si>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</si>
  <si>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</si>
  <si>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</si>
  <si>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</si>
  <si>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</si>
  <si>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</si>
  <si>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</si>
  <si>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</si>
  <si>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</si>
  <si>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</si>
  <si>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</si>
  <si>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</si>
  <si>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</si>
  <si>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</si>
  <si>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</si>
  <si>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</si>
  <si>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</si>
  <si>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</si>
  <si>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</si>
  <si>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</si>
  <si>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</si>
  <si>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</si>
  <si>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</si>
  <si>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</si>
  <si>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</si>
  <si>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</si>
  <si>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</si>
  <si>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</si>
  <si>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</si>
  <si>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</si>
  <si>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</si>
  <si>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</si>
  <si>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</si>
  <si>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</si>
  <si>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</si>
  <si>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</si>
  <si>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</si>
  <si>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</si>
  <si>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</si>
  <si>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</si>
  <si>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</si>
  <si>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</si>
  <si>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</si>
  <si>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</si>
  <si>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</si>
  <si>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</si>
  <si>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</si>
  <si>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</si>
  <si>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</si>
  <si>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</si>
  <si>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</si>
  <si>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</si>
  <si>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</si>
  <si>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</si>
  <si>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</si>
  <si>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</si>
  <si>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</si>
  <si>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</si>
  <si>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</si>
  <si>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</si>
  <si>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</si>
  <si>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</si>
  <si>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</si>
  <si>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</si>
  <si>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</si>
  <si>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</si>
  <si>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</si>
  <si>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</si>
  <si>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</si>
  <si>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</si>
  <si>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</si>
  <si>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</si>
  <si>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</si>
  <si>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</si>
  <si>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</si>
  <si>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</si>
  <si>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</si>
  <si>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</si>
  <si>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</si>
  <si>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</si>
  <si>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</si>
  <si>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</si>
  <si>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</si>
  <si>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</si>
  <si>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</si>
  <si>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</si>
  <si>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</si>
  <si>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</si>
  <si>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</si>
  <si>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</si>
  <si>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</si>
  <si>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</si>
  <si>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</si>
  <si>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</si>
  <si>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</si>
  <si>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</si>
  <si>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</si>
  <si>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</si>
  <si>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</si>
  <si>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</si>
  <si>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</si>
  <si>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</si>
  <si>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</si>
  <si>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</si>
  <si>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</si>
  <si>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</si>
  <si>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</si>
  <si>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</si>
  <si>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</si>
  <si>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</si>
  <si>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</si>
  <si>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</si>
  <si>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</si>
  <si>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</si>
  <si>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</si>
  <si>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</si>
  <si>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</si>
  <si>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</si>
  <si>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</si>
  <si>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</si>
  <si>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</si>
  <si>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</si>
  <si>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</si>
  <si>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</si>
  <si>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</si>
  <si>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</si>
  <si>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</si>
  <si>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</si>
  <si>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</si>
  <si>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</si>
  <si>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</si>
  <si>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</si>
  <si>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</si>
  <si>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</si>
  <si>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</si>
  <si>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</si>
  <si>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</si>
  <si>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</si>
  <si>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</si>
  <si>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</si>
  <si>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</si>
  <si>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</si>
  <si>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</si>
  <si>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</si>
  <si>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</si>
  <si>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</si>
  <si>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</si>
  <si>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</si>
  <si>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</si>
  <si>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</si>
  <si>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</si>
  <si>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</si>
  <si>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</si>
  <si>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</si>
  <si>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</si>
  <si>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</si>
  <si>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</si>
  <si>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</si>
  <si>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</si>
  <si>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</si>
  <si>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</si>
  <si>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</si>
  <si>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</si>
  <si>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</si>
  <si>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</si>
  <si>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</si>
  <si>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</si>
  <si>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</si>
  <si>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</si>
  <si>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</si>
  <si>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</si>
  <si>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</si>
  <si>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</si>
  <si>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</si>
  <si>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</si>
  <si>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</si>
  <si>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</si>
  <si>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</si>
  <si>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</si>
  <si>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</si>
  <si>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</si>
  <si>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</si>
  <si>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</si>
  <si>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</si>
  <si>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</si>
  <si>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</si>
  <si>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</si>
  <si>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</si>
  <si>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</si>
  <si>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</si>
  <si>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</si>
  <si>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</si>
  <si>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</si>
  <si>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</si>
  <si>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</si>
  <si>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</si>
  <si>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</si>
  <si>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</si>
  <si>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</si>
  <si>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</si>
  <si>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</si>
  <si>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</si>
  <si>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</si>
  <si>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</si>
  <si>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</si>
  <si>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</si>
  <si>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</si>
  <si>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</si>
  <si>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</si>
  <si>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</si>
  <si>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</si>
  <si>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</si>
  <si>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</si>
  <si>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</si>
  <si>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</si>
  <si>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</si>
  <si>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</si>
  <si>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</si>
  <si>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</si>
  <si>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</si>
  <si>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</si>
  <si>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</si>
  <si>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</si>
  <si>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</si>
  <si>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</si>
  <si>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</si>
  <si>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</si>
  <si>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</si>
  <si>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</si>
  <si>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</si>
  <si>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</si>
  <si>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</si>
  <si>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</si>
  <si>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</si>
  <si>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</si>
  <si>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</si>
  <si>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</si>
  <si>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</si>
  <si>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</si>
  <si>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</si>
  <si>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</si>
  <si>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</si>
  <si>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</si>
  <si>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</si>
  <si>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</si>
  <si>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</si>
  <si>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</si>
  <si>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</si>
  <si>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</si>
  <si>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</si>
  <si>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</si>
  <si>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</si>
  <si>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</si>
  <si>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</si>
  <si>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</si>
  <si>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</si>
  <si>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</si>
  <si>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</si>
  <si>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</si>
  <si>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</si>
  <si>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</si>
  <si>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</si>
  <si>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</si>
  <si>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</si>
  <si>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</si>
  <si>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</si>
  <si>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</si>
  <si>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</si>
  <si>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</si>
  <si>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</si>
  <si>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</si>
  <si>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</si>
  <si>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</si>
  <si>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</si>
  <si>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</si>
  <si>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</si>
  <si>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</si>
  <si>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</si>
  <si>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</si>
  <si>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</si>
  <si>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</si>
  <si>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</si>
  <si>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</si>
  <si>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</si>
  <si>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</si>
  <si>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</si>
  <si>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</si>
  <si>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</si>
  <si>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</si>
  <si>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</si>
  <si>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</si>
  <si>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</si>
  <si>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</si>
  <si>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</si>
  <si>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</si>
  <si>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</si>
  <si>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</si>
  <si>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</si>
  <si>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</si>
  <si>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</si>
  <si>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</si>
  <si>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</si>
  <si>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</si>
  <si>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</si>
  <si>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</si>
  <si>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</si>
  <si>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</si>
  <si>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</si>
  <si>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</si>
  <si>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</si>
  <si>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</si>
  <si>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</si>
  <si>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</si>
  <si>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</si>
  <si>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</si>
  <si>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</si>
  <si>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</si>
  <si>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</si>
  <si>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</si>
  <si>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</si>
  <si>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</si>
  <si>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</si>
  <si>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</si>
  <si>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</si>
  <si>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</si>
  <si>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</si>
  <si>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</si>
  <si>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</si>
  <si>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</si>
  <si>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</si>
  <si>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</si>
  <si>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</si>
  <si>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</si>
  <si>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</si>
  <si>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</si>
  <si>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</si>
  <si>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</si>
  <si>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</si>
  <si>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</si>
  <si>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</si>
  <si>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</si>
  <si>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</si>
  <si>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</si>
  <si>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</si>
  <si>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</si>
  <si>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</si>
  <si>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</si>
  <si>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</si>
  <si>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</si>
  <si>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</si>
  <si>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</si>
  <si>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</si>
  <si>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</si>
  <si>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</si>
  <si>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</si>
  <si>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</si>
  <si>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</si>
  <si>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</si>
  <si>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</si>
  <si>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</si>
  <si>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</si>
  <si>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</si>
  <si>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</si>
  <si>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</si>
  <si>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</si>
  <si>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</si>
  <si>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</si>
  <si>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</si>
  <si>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</si>
  <si>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</si>
  <si>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</si>
  <si>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</si>
  <si>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</si>
  <si>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</si>
  <si>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</si>
  <si>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</si>
  <si>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</si>
  <si>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</si>
  <si>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</si>
  <si>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</si>
  <si>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</si>
  <si>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</si>
  <si>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</si>
  <si>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</si>
  <si>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</si>
  <si>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</si>
  <si>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</si>
  <si>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</si>
  <si>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</si>
  <si>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</si>
  <si>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</si>
  <si>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</si>
  <si>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</si>
  <si>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</si>
  <si>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</si>
  <si>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</si>
  <si>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</si>
  <si>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</si>
  <si>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</si>
  <si>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</si>
  <si>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</si>
  <si>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</si>
  <si>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</si>
  <si>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</si>
  <si>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</si>
  <si>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</si>
  <si>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</si>
  <si>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</si>
  <si>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</si>
  <si>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</si>
  <si>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</si>
  <si>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</si>
  <si>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</si>
  <si>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</si>
  <si>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</si>
  <si>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</si>
  <si>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</si>
  <si>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</si>
  <si>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</si>
  <si>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</si>
  <si>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</si>
  <si>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</si>
  <si>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</si>
  <si>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</si>
  <si>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</si>
  <si>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</si>
  <si>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</si>
  <si>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</si>
  <si>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</si>
  <si>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</si>
  <si>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</si>
  <si>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</si>
  <si>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</si>
  <si>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</si>
  <si>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</si>
  <si>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</si>
  <si>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</si>
  <si>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</si>
  <si>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</si>
  <si>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</si>
  <si>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</si>
  <si>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</si>
  <si>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</si>
  <si>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</si>
  <si>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</si>
  <si>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</si>
  <si>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</si>
  <si>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</si>
  <si>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</si>
  <si>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</si>
  <si>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</si>
  <si>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</si>
  <si>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</si>
  <si>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</si>
  <si>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</si>
  <si>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</si>
  <si>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</si>
  <si>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</si>
  <si>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</si>
  <si>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</si>
  <si>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</si>
  <si>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</si>
  <si>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</si>
  <si>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</si>
  <si>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</si>
  <si>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</si>
  <si>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</si>
  <si>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</si>
  <si>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</si>
  <si>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</si>
  <si>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</si>
  <si>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</si>
  <si>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</si>
  <si>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</si>
  <si>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</si>
  <si>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</si>
  <si>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</si>
  <si>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</si>
  <si>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</si>
  <si>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</si>
  <si>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</si>
  <si>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</si>
  <si>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</si>
  <si>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</si>
  <si>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</si>
  <si>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</si>
  <si>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</si>
  <si>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</si>
  <si>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</si>
  <si>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</si>
  <si>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</si>
  <si>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</si>
  <si>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</si>
  <si>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</si>
  <si>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</si>
  <si>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</si>
  <si>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</si>
  <si>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</si>
  <si>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</si>
  <si>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</si>
  <si>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</si>
  <si>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</si>
  <si>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</si>
  <si>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</si>
  <si>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</si>
  <si>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</si>
  <si>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</si>
  <si>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</si>
  <si>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</si>
  <si>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</si>
  <si>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</si>
  <si>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</si>
  <si>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</si>
  <si>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</si>
  <si>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</si>
  <si>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</si>
  <si>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</si>
  <si>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</si>
  <si>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</si>
  <si>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</si>
  <si>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</si>
  <si>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</si>
  <si>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</si>
  <si>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</si>
  <si>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</si>
  <si>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</si>
  <si>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</si>
  <si>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</si>
  <si>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</si>
  <si>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</si>
  <si>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</si>
  <si>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</si>
  <si>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</si>
  <si>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</si>
  <si>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</si>
  <si>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</si>
  <si>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</si>
  <si>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</si>
  <si>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</si>
  <si>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</si>
  <si>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</si>
  <si>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</si>
  <si>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</si>
  <si>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</si>
  <si>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</si>
  <si>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</si>
  <si>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</si>
  <si>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</si>
  <si>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</si>
  <si>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</si>
  <si>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</si>
  <si>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</si>
  <si>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</si>
  <si>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</si>
  <si>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</si>
  <si>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</si>
  <si>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</si>
  <si>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</si>
  <si>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</si>
  <si>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</si>
  <si>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</si>
  <si>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</si>
  <si>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</si>
  <si>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</si>
  <si>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</si>
  <si>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</si>
  <si>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</si>
  <si>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</si>
  <si>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</si>
  <si>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</si>
  <si>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</si>
  <si>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</si>
  <si>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</si>
  <si>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</si>
  <si>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</si>
  <si>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</si>
  <si>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</si>
  <si>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</si>
  <si>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</si>
  <si>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</si>
  <si>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</si>
  <si>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</si>
  <si>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</si>
  <si>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</si>
  <si>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</si>
  <si>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</si>
  <si>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</si>
  <si>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</si>
  <si>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</si>
  <si>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</si>
  <si>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</si>
  <si>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</si>
  <si>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</si>
  <si>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</si>
  <si>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</si>
  <si>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</si>
  <si>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</si>
  <si>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</si>
  <si>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</si>
  <si>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</si>
  <si>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</si>
  <si>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</si>
  <si>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</si>
  <si>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</si>
  <si>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</si>
  <si>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</si>
  <si>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</si>
  <si>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</si>
  <si>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</si>
  <si>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</si>
  <si>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</si>
  <si>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</si>
  <si>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</si>
  <si>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</si>
  <si>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</si>
  <si>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</si>
  <si>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</si>
  <si>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</si>
  <si>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</si>
  <si>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</si>
  <si>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</si>
  <si>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</si>
  <si>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</si>
  <si>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</si>
  <si>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</si>
  <si>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</si>
  <si>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</si>
  <si>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</si>
  <si>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</si>
  <si>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</si>
  <si>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</si>
  <si>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</si>
  <si>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</si>
  <si>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</si>
  <si>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</si>
  <si>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</si>
  <si>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</si>
  <si>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</si>
  <si>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</si>
  <si>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</si>
  <si>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</si>
  <si>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</si>
  <si>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</si>
  <si>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</si>
  <si>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</si>
  <si>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</si>
  <si>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</si>
  <si>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</si>
  <si>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</si>
  <si>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</si>
  <si>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</si>
  <si>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</si>
  <si>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</si>
  <si>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</si>
  <si>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</si>
  <si>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</si>
  <si>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</si>
  <si>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</si>
  <si>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</si>
  <si>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</si>
  <si>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</si>
  <si>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</si>
  <si>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</si>
  <si>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</si>
  <si>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</si>
  <si>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</si>
  <si>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</si>
  <si>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</si>
  <si>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</si>
  <si>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</si>
  <si>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</si>
  <si>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</si>
  <si>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</si>
  <si>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</si>
  <si>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</si>
  <si>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</si>
  <si>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</si>
  <si>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</si>
  <si>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</si>
  <si>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</si>
  <si>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</si>
  <si>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</si>
  <si>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</si>
  <si>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</si>
  <si>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</si>
  <si>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</si>
  <si>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</si>
  <si>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</si>
  <si>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</si>
  <si>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</si>
  <si>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</si>
  <si>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</si>
  <si>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</si>
  <si>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</si>
  <si>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</si>
  <si>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</si>
  <si>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</si>
  <si>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</si>
  <si>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</si>
  <si>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</si>
  <si>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</si>
  <si>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</si>
  <si>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</si>
  <si>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</si>
  <si>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</si>
  <si>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</si>
  <si>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</si>
  <si>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</si>
  <si>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</si>
  <si>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</si>
  <si>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</si>
  <si>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</si>
  <si>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</si>
  <si>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</si>
  <si>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</si>
  <si>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</si>
  <si>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</si>
  <si>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</si>
  <si>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</si>
  <si>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</si>
  <si>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</si>
  <si>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</si>
  <si>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</si>
  <si>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</si>
  <si>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</si>
  <si>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</si>
  <si>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</si>
  <si>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</si>
  <si>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</si>
  <si>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</si>
  <si>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</si>
  <si>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</si>
  <si>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</si>
  <si>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</si>
  <si>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</si>
  <si>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</si>
  <si>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</si>
  <si>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</si>
  <si>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</si>
  <si>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</si>
  <si>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</si>
  <si>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</si>
  <si>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</si>
  <si>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</si>
  <si>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</si>
  <si>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</si>
  <si>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</si>
  <si>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</si>
  <si>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</si>
  <si>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</si>
  <si>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</si>
  <si>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</si>
  <si>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</si>
  <si>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</si>
  <si>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</si>
  <si>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</si>
  <si>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</si>
  <si>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</si>
  <si>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</si>
  <si>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</si>
  <si>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</si>
  <si>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</si>
  <si>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</si>
  <si>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</si>
  <si>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</si>
  <si>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</si>
  <si>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</si>
  <si>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</si>
  <si>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</si>
  <si>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</si>
  <si>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</si>
  <si>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</si>
  <si>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</si>
  <si>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</si>
  <si>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</si>
  <si>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</si>
  <si>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</si>
  <si>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</si>
  <si>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</si>
  <si>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</si>
  <si>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</si>
  <si>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</si>
  <si>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</si>
  <si>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</si>
  <si>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</si>
  <si>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</si>
  <si>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</si>
  <si>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</si>
  <si>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</si>
  <si>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</si>
  <si>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</si>
  <si>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</si>
  <si>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</si>
  <si>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</si>
  <si>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</si>
  <si>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</si>
  <si>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</si>
  <si>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</si>
  <si>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</si>
  <si>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</si>
  <si>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</si>
  <si>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</si>
  <si>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</si>
  <si>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</si>
  <si>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</si>
  <si>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</si>
  <si>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</si>
  <si>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</si>
  <si>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</si>
  <si>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</si>
  <si>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</si>
  <si>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</si>
  <si>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</si>
  <si>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</si>
  <si>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</si>
  <si>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</si>
  <si>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</si>
  <si>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</si>
  <si>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</si>
  <si>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</si>
  <si>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</si>
  <si>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</si>
  <si>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</si>
  <si>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</si>
  <si>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</si>
  <si>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</si>
  <si>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</si>
  <si>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</si>
  <si>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</si>
  <si>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</si>
  <si>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</si>
  <si>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</si>
  <si>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</si>
  <si>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</si>
  <si>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</si>
  <si>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</si>
  <si>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</si>
  <si>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</si>
  <si>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</si>
  <si>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</si>
  <si>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</si>
  <si>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</si>
  <si>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</si>
  <si>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</si>
  <si>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</si>
  <si>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</si>
  <si>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</si>
  <si>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</si>
  <si>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</si>
  <si>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</si>
  <si>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</si>
  <si>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</si>
  <si>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</si>
  <si>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</si>
  <si>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</si>
  <si>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</si>
  <si>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</si>
  <si>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</si>
  <si>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</si>
  <si>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</si>
  <si>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</si>
  <si>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</si>
  <si>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</si>
  <si>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</si>
  <si>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</si>
  <si>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</si>
  <si>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</si>
  <si>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</si>
  <si>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</si>
  <si>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</si>
  <si>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</si>
  <si>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</si>
  <si>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</si>
  <si>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</si>
  <si>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</si>
  <si>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</si>
  <si>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</si>
  <si>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</si>
  <si>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</si>
  <si>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</si>
  <si>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</si>
  <si>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</si>
  <si>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</si>
  <si>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</si>
  <si>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</si>
  <si>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</si>
  <si>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</si>
  <si>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</si>
  <si>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</si>
  <si>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</si>
  <si>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</si>
  <si>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</si>
  <si>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</si>
  <si>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</si>
  <si>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</si>
  <si>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</si>
  <si>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</si>
  <si>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</si>
  <si>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</si>
  <si>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</si>
  <si>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</si>
  <si>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</si>
  <si>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</si>
  <si>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</si>
  <si>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</si>
  <si>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</si>
  <si>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</si>
  <si>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</si>
  <si>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</si>
  <si>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</si>
  <si>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</si>
  <si>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</si>
  <si>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</si>
  <si>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</si>
  <si>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</si>
  <si>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</si>
  <si>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</si>
  <si>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</si>
  <si>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</si>
  <si>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</si>
  <si>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</si>
  <si>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</si>
  <si>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</si>
  <si>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</si>
  <si>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</si>
  <si>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</si>
  <si>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</si>
  <si>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</si>
  <si>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</si>
  <si>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</si>
  <si>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</si>
  <si>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</si>
  <si>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</si>
  <si>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</si>
  <si>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</si>
  <si>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</si>
  <si>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</si>
  <si>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</si>
  <si>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</si>
  <si>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</si>
  <si>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</si>
  <si>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</si>
  <si>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</si>
  <si>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</si>
  <si>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</si>
  <si>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</si>
  <si>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</si>
  <si>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</si>
  <si>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</si>
  <si>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</si>
  <si>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</si>
  <si>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</si>
  <si>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</si>
  <si>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</si>
  <si>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</si>
  <si>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</si>
  <si>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</si>
  <si>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</si>
  <si>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</si>
  <si>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</si>
  <si>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</si>
  <si>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</si>
  <si>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</si>
  <si>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</si>
  <si>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</si>
  <si>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</si>
  <si>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</si>
  <si>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</si>
  <si>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</si>
  <si>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</si>
  <si>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</si>
  <si>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</si>
  <si>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</si>
  <si>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</si>
  <si>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</si>
  <si>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</si>
  <si>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</si>
  <si>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</si>
  <si>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</si>
  <si>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</si>
  <si>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</si>
  <si>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</si>
  <si>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</si>
  <si>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</si>
  <si>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</si>
  <si>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</si>
  <si>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</si>
  <si>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</si>
  <si>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</si>
  <si>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</si>
  <si>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</si>
  <si>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</si>
  <si>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</si>
  <si>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</si>
  <si>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</si>
  <si>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</si>
  <si>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</si>
  <si>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</si>
  <si>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</si>
  <si>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</si>
  <si>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</si>
  <si>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</si>
  <si>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</si>
  <si>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</si>
  <si>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</si>
  <si>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</si>
  <si>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</si>
  <si>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</si>
  <si>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</si>
  <si>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</si>
  <si>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</si>
  <si>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</si>
  <si>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</si>
  <si>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</si>
  <si>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</si>
  <si>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</si>
  <si>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</si>
  <si>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</si>
  <si>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</si>
  <si>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</si>
  <si>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</si>
  <si>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</si>
  <si>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</si>
  <si>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</si>
  <si>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</si>
  <si>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</si>
  <si>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</si>
  <si>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</si>
  <si>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</si>
  <si>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</si>
  <si>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</si>
  <si>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</si>
  <si>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</si>
  <si>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</si>
  <si>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</si>
  <si>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</si>
  <si>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</si>
  <si>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</si>
  <si>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</si>
  <si>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</si>
  <si>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</si>
  <si>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</si>
  <si>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</si>
  <si>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</si>
  <si>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</si>
  <si>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</si>
  <si>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</si>
  <si>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</si>
  <si>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</si>
  <si>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</si>
  <si>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</si>
  <si>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</si>
  <si>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</si>
  <si>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</si>
  <si>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</si>
  <si>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</si>
  <si>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</si>
  <si>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</si>
  <si>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</si>
  <si>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</si>
  <si>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</si>
  <si>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</si>
  <si>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</si>
  <si>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</si>
  <si>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</si>
  <si>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</si>
  <si>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</si>
  <si>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</si>
  <si>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</si>
  <si>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</si>
  <si>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</si>
  <si>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</si>
  <si>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</si>
  <si>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</si>
  <si>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</si>
  <si>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</si>
  <si>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</si>
  <si>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</si>
  <si>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</si>
  <si>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</si>
  <si>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</si>
  <si>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</si>
  <si>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</si>
  <si>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</si>
  <si>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</si>
  <si>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</si>
  <si>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</si>
  <si>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</si>
  <si>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</si>
  <si>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</si>
  <si>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</si>
  <si>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</si>
  <si>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</si>
  <si>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</si>
  <si>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</si>
  <si>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</si>
  <si>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</si>
  <si>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</si>
  <si>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</si>
  <si>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</si>
  <si>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</si>
  <si>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</si>
  <si>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</si>
  <si>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</si>
  <si>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</si>
  <si>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</si>
  <si>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</si>
  <si>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</si>
  <si>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</si>
  <si>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</si>
  <si>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</si>
  <si>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</si>
  <si>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</si>
  <si>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</si>
  <si>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</si>
  <si>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</si>
  <si>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</si>
  <si>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</si>
  <si>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</si>
  <si>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</si>
  <si>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</si>
  <si>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</si>
  <si>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</si>
  <si>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</si>
  <si>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</si>
  <si>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</si>
  <si>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</si>
  <si>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</si>
  <si>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</si>
  <si>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</si>
  <si>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</si>
  <si>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</si>
  <si>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</si>
  <si>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</si>
  <si>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</si>
  <si>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</si>
  <si>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</si>
  <si>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</si>
  <si>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</si>
  <si>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</si>
  <si>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</si>
  <si>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</si>
  <si>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</si>
  <si>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</si>
  <si>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</si>
  <si>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</si>
  <si>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</si>
  <si>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</si>
  <si>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</si>
  <si>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</si>
  <si>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</si>
  <si>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</si>
  <si>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</si>
  <si>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</si>
  <si>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</si>
  <si>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</si>
  <si>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</si>
  <si>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</si>
  <si>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</si>
  <si>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</si>
  <si>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</si>
  <si>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</si>
  <si>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</si>
  <si>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</si>
  <si>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</si>
  <si>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</si>
  <si>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</si>
  <si>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</si>
  <si>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</si>
  <si>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</si>
  <si>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</si>
  <si>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</si>
  <si>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</si>
  <si>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</si>
  <si>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</si>
  <si>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</si>
  <si>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</si>
  <si>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</si>
  <si>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</si>
  <si>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</si>
  <si>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</si>
  <si>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</si>
  <si>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</si>
  <si>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</si>
  <si>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</si>
  <si>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</si>
  <si>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</si>
  <si>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</si>
  <si>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</si>
  <si>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</si>
  <si>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</si>
  <si>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</si>
  <si>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</si>
  <si>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</si>
  <si>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</si>
  <si>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</si>
  <si>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</si>
  <si>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</si>
  <si>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</si>
  <si>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</si>
  <si>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</si>
  <si>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</si>
  <si>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</si>
  <si>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</si>
  <si>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</si>
  <si>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</si>
  <si>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</si>
  <si>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</si>
  <si>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</si>
  <si>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</si>
  <si>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</si>
  <si>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</si>
  <si>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</si>
  <si>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</si>
  <si>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</si>
  <si>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</si>
  <si>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</si>
  <si>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</si>
  <si>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</si>
  <si>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</si>
  <si>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</si>
  <si>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</si>
  <si>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</si>
  <si>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</si>
  <si>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</si>
  <si>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</si>
  <si>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</si>
  <si>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</si>
  <si>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</si>
  <si>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</si>
  <si>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</si>
  <si>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</si>
  <si>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</si>
  <si>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</si>
  <si>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</si>
  <si>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</si>
  <si>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</si>
  <si>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</si>
  <si>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</si>
  <si>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</si>
  <si>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</si>
  <si>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</si>
  <si>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</si>
  <si>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</si>
  <si>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</si>
  <si>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</si>
  <si>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</si>
  <si>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</si>
  <si>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</si>
  <si>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</si>
  <si>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</si>
  <si>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</si>
  <si>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</si>
  <si>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</si>
  <si>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</si>
  <si>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</si>
  <si>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</si>
  <si>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</si>
  <si>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</si>
  <si>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</si>
  <si>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</si>
  <si>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</si>
  <si>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</si>
  <si>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</si>
  <si>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</si>
  <si>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</si>
  <si>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</si>
  <si>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</si>
  <si>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</si>
  <si>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</si>
  <si>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</si>
  <si>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</si>
  <si>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</si>
  <si>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</si>
  <si>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</si>
  <si>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</si>
  <si>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</si>
  <si>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</si>
  <si>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</si>
  <si>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</si>
  <si>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</si>
  <si>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</si>
  <si>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</si>
  <si>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</si>
  <si>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</si>
  <si>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</si>
  <si>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</si>
  <si>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</si>
  <si>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</si>
  <si>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</si>
  <si>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</si>
  <si>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</si>
  <si>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</si>
  <si>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</si>
  <si>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</si>
  <si>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</si>
  <si>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</si>
  <si>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</si>
  <si>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</si>
  <si>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</si>
  <si>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</si>
  <si>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</si>
  <si>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</si>
  <si>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</si>
  <si>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</si>
  <si>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</si>
  <si>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</si>
  <si>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</si>
  <si>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</si>
  <si>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</si>
  <si>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</si>
  <si>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</si>
  <si>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</si>
  <si>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</si>
  <si>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</si>
  <si>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</si>
  <si>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</si>
  <si>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</si>
  <si>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</si>
  <si>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</si>
  <si>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</si>
  <si>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</si>
  <si>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</si>
  <si>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</si>
  <si>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</si>
  <si>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</si>
  <si>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</si>
  <si>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</si>
  <si>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</si>
  <si>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</si>
  <si>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</si>
  <si>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</si>
  <si>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</si>
  <si>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</si>
  <si>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</si>
  <si>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</si>
  <si>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</si>
  <si>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</si>
  <si>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</si>
  <si>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</si>
  <si>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</si>
  <si>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</si>
  <si>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</si>
  <si>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</si>
  <si>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</si>
  <si>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</si>
  <si>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</si>
  <si>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</si>
  <si>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</si>
  <si>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</si>
  <si>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</si>
  <si>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</si>
  <si>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</si>
  <si>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</si>
  <si>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</si>
  <si>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</si>
  <si>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</si>
  <si>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</si>
  <si>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</si>
  <si>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</si>
  <si>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</si>
  <si>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</si>
  <si>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</si>
  <si>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</si>
  <si>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</si>
  <si>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</si>
  <si>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</si>
  <si>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</si>
  <si>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</si>
  <si>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</si>
  <si>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</si>
  <si>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</si>
  <si>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</si>
  <si>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</si>
  <si>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</si>
  <si>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</si>
  <si>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</si>
  <si>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</si>
  <si>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</si>
  <si>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</si>
  <si>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</si>
  <si>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</si>
  <si>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</si>
  <si>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</si>
  <si>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</si>
  <si>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</si>
  <si>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</si>
  <si>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</si>
  <si>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</si>
  <si>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</si>
  <si>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</si>
  <si>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</si>
  <si>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</si>
  <si>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</si>
  <si>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</si>
  <si>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</si>
  <si>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</si>
  <si>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</si>
  <si>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</si>
  <si>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</si>
  <si>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</si>
  <si>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</si>
  <si>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</si>
  <si>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</si>
  <si>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</si>
  <si>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</si>
  <si>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</si>
  <si>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</si>
  <si>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</si>
  <si>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</si>
  <si>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</si>
  <si>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</si>
  <si>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</si>
  <si>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</si>
  <si>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</si>
  <si>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</si>
  <si>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</si>
  <si>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</si>
  <si>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</si>
  <si>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</si>
  <si>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</si>
  <si>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</si>
  <si>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</si>
  <si>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</si>
  <si>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</si>
  <si>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</si>
  <si>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</si>
  <si>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</si>
  <si>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</si>
  <si>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</si>
  <si>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</si>
  <si>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</si>
  <si>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</si>
  <si>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</si>
  <si>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</si>
  <si>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</si>
  <si>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</si>
  <si>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</si>
  <si>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</si>
  <si>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</si>
  <si>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</si>
  <si>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</si>
  <si>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</si>
  <si>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</si>
  <si>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</si>
  <si>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</si>
  <si>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</si>
  <si>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</si>
  <si>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</si>
  <si>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</si>
  <si>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</si>
  <si>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</si>
  <si>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</si>
  <si>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</si>
  <si>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</si>
  <si>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</si>
  <si>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</si>
  <si>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</si>
  <si>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</si>
  <si>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</si>
  <si>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</si>
  <si>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</si>
  <si>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</si>
  <si>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</si>
  <si>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</si>
  <si>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</si>
  <si>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</si>
  <si>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</si>
  <si>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</si>
  <si>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</si>
  <si>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</si>
  <si>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</si>
  <si>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</si>
  <si>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</si>
  <si>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</si>
  <si>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</si>
  <si>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</si>
  <si>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</si>
  <si>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</si>
  <si>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</si>
  <si>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</si>
  <si>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</si>
  <si>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</si>
  <si>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</si>
  <si>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</si>
  <si>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</si>
  <si>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</si>
  <si>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</si>
  <si>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</si>
  <si>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</si>
  <si>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</si>
  <si>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</si>
  <si>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</si>
  <si>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</si>
  <si>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</si>
  <si>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</si>
  <si>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</si>
  <si>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</si>
  <si>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</si>
  <si>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</si>
  <si>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</si>
  <si>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</si>
  <si>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</si>
  <si>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</si>
  <si>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</si>
  <si>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</si>
  <si>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</si>
  <si>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</si>
  <si>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</si>
  <si>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</si>
  <si>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</si>
  <si>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</si>
  <si>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</si>
  <si>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</si>
  <si>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</si>
  <si>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</si>
  <si>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</si>
  <si>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</si>
  <si>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</si>
  <si>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</si>
  <si>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</si>
  <si>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</si>
  <si>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</si>
  <si>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</si>
  <si>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</si>
  <si>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</si>
  <si>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</si>
  <si>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</si>
  <si>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</si>
  <si>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</si>
  <si>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</si>
  <si>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</si>
  <si>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</si>
  <si>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</si>
  <si>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</si>
  <si>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</si>
  <si>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</si>
  <si>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</si>
  <si>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</si>
  <si>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</si>
  <si>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</si>
  <si>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</si>
  <si>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</si>
  <si>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</si>
  <si>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</si>
  <si>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</si>
  <si>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</si>
  <si>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</si>
  <si>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</si>
  <si>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</si>
  <si>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</si>
  <si>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</si>
  <si>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</si>
  <si>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</si>
  <si>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</si>
  <si>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</si>
  <si>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</si>
  <si>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</si>
  <si>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</si>
  <si>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</si>
  <si>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</si>
  <si>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</si>
  <si>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</si>
  <si>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</si>
  <si>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</si>
  <si>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</si>
  <si>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</si>
  <si>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</si>
  <si>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</si>
  <si>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</si>
  <si>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</si>
  <si>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</si>
  <si>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</si>
  <si>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</si>
  <si>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</si>
  <si>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</si>
  <si>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</si>
  <si>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</si>
  <si>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</si>
  <si>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</si>
  <si>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</si>
  <si>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</si>
  <si>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</si>
  <si>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</si>
  <si>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</si>
  <si>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</si>
  <si>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</si>
  <si>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</si>
  <si>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</si>
  <si>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</si>
  <si>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</si>
  <si>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</si>
  <si>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</si>
  <si>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</si>
  <si>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</si>
  <si>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</si>
  <si>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</si>
  <si>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</si>
  <si>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</si>
  <si>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</si>
  <si>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</si>
  <si>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</si>
  <si>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</si>
  <si>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</si>
  <si>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</si>
  <si>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</si>
  <si>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</si>
  <si>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</si>
  <si>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</si>
  <si>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</si>
  <si>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</si>
  <si>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</si>
  <si>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</si>
  <si>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</si>
  <si>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</si>
  <si>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</si>
  <si>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</si>
  <si>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</si>
  <si>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</si>
  <si>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</si>
  <si>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</si>
  <si>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</si>
  <si>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</si>
  <si>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</si>
  <si>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</si>
  <si>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</si>
  <si>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</si>
  <si>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</si>
  <si>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</si>
  <si>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</si>
  <si>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</si>
  <si>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</si>
  <si>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</si>
  <si>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</si>
  <si>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</si>
  <si>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</si>
  <si>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</si>
  <si>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</si>
  <si>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</si>
  <si>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</si>
  <si>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</si>
  <si>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</si>
  <si>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</si>
  <si>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</si>
  <si>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</si>
  <si>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</si>
  <si>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</si>
  <si>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</si>
  <si>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</si>
  <si>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</si>
  <si>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</si>
  <si>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</si>
  <si>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</si>
  <si>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</si>
  <si>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</si>
  <si>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</si>
  <si>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</si>
  <si>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</si>
  <si>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</si>
  <si>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</si>
  <si>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</si>
  <si>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</si>
  <si>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</si>
  <si>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</si>
  <si>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</si>
  <si>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</si>
  <si>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</si>
  <si>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</si>
  <si>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</si>
  <si>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</si>
  <si>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</si>
  <si>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</si>
  <si>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</si>
  <si>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</si>
  <si>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</si>
  <si>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</si>
  <si>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</si>
  <si>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</si>
  <si>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</si>
  <si>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</si>
  <si>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</si>
  <si>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</si>
  <si>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</si>
  <si>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</si>
  <si>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</si>
  <si>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</si>
  <si>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</si>
  <si>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</si>
  <si>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</si>
  <si>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</si>
  <si>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</si>
  <si>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</si>
  <si>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</si>
  <si>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</si>
  <si>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</si>
  <si>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</si>
  <si>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</si>
  <si>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</si>
  <si>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</si>
  <si>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</si>
  <si>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</si>
  <si>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</si>
  <si>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</si>
  <si>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</si>
  <si>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</si>
  <si>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</si>
  <si>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</si>
  <si>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</si>
  <si>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</si>
  <si>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</si>
  <si>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</si>
  <si>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</si>
  <si>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</si>
  <si>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</si>
  <si>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</si>
  <si>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</si>
  <si>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</si>
  <si>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</si>
  <si>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</si>
  <si>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</si>
  <si>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</si>
  <si>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</si>
  <si>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</si>
  <si>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</si>
  <si>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</si>
  <si>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</si>
  <si>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</si>
  <si>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</si>
  <si>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</si>
  <si>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</si>
  <si>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</si>
  <si>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</si>
  <si>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</si>
  <si>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</si>
  <si>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</si>
  <si>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</si>
  <si>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</si>
  <si>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</si>
  <si>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</si>
  <si>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</si>
  <si>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</si>
  <si>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</si>
  <si>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</si>
  <si>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</si>
  <si>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</si>
  <si>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</si>
  <si>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</si>
  <si>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</si>
  <si>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</si>
  <si>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</si>
  <si>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</si>
  <si>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</si>
  <si>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</si>
  <si>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</si>
  <si>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</si>
  <si>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</si>
  <si>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</si>
  <si>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</si>
  <si>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</si>
  <si>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</si>
  <si>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</si>
  <si>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</si>
  <si>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</si>
  <si>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</si>
  <si>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</si>
  <si>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</si>
  <si>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</si>
  <si>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</si>
  <si>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</si>
  <si>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</si>
  <si>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</si>
  <si>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</si>
  <si>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</si>
  <si>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</si>
  <si>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</si>
  <si>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</si>
  <si>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</si>
  <si>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</si>
  <si>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</si>
  <si>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</si>
  <si>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</si>
  <si>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</si>
  <si>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</si>
  <si>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</si>
  <si>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</si>
  <si>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</si>
  <si>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</si>
  <si>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</si>
  <si>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</si>
  <si>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</si>
  <si>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</si>
  <si>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</si>
  <si>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</si>
  <si>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</si>
  <si>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</si>
  <si>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</si>
  <si>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</si>
  <si>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</si>
  <si>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</si>
  <si>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</si>
  <si>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</si>
  <si>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</si>
  <si>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</si>
  <si>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</si>
  <si>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</si>
  <si>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</si>
  <si>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</si>
  <si>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</si>
  <si>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</si>
  <si>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</si>
  <si>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</si>
  <si>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</si>
  <si>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</si>
  <si>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</si>
  <si>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</si>
  <si>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</si>
  <si>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</si>
  <si>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</si>
  <si>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</si>
  <si>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</si>
  <si>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</si>
  <si>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</si>
  <si>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</si>
  <si>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</si>
  <si>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</si>
  <si>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</si>
  <si>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</si>
  <si>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</si>
  <si>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</si>
  <si>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</si>
  <si>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</si>
  <si>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</si>
  <si>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</si>
  <si>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</si>
  <si>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</si>
  <si>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</si>
  <si>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</si>
  <si>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</si>
  <si>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</si>
  <si>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</si>
  <si>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</si>
  <si>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</si>
  <si>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</si>
  <si>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</si>
  <si>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</si>
  <si>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</si>
  <si>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</si>
  <si>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</si>
  <si>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</si>
  <si>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</si>
  <si>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</si>
  <si>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</si>
  <si>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</si>
  <si>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</si>
  <si>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</si>
  <si>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</si>
  <si>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</si>
  <si>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</si>
  <si>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</si>
  <si>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</si>
  <si>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</si>
  <si>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</si>
  <si>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</si>
  <si>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</si>
  <si>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</si>
  <si>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</si>
  <si>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</si>
  <si>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</si>
  <si>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</si>
  <si>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</si>
  <si>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</si>
  <si>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</si>
  <si>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</si>
  <si>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</si>
  <si>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</si>
  <si>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</si>
  <si>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</si>
  <si>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</si>
  <si>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</si>
  <si>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</si>
  <si>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</si>
  <si>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</si>
  <si>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</si>
  <si>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</si>
  <si>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</si>
  <si>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</si>
  <si>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</si>
  <si>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</si>
  <si>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</si>
  <si>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</si>
  <si>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</si>
  <si>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</si>
  <si>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</si>
  <si>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</si>
  <si>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</si>
  <si>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</si>
  <si>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</si>
  <si>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</si>
  <si>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</si>
  <si>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</si>
  <si>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</si>
  <si>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</si>
  <si>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</si>
  <si>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</si>
  <si>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</si>
  <si>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</si>
  <si>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</si>
  <si>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</si>
  <si>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</si>
  <si>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</si>
  <si>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</si>
  <si>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</si>
  <si>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</si>
  <si>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</si>
  <si>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</si>
  <si>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</si>
  <si>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</si>
  <si>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</si>
  <si>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</si>
  <si>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</si>
  <si>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</si>
  <si>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</si>
  <si>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</si>
  <si>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</si>
  <si>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</si>
  <si>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</si>
  <si>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</si>
  <si>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</si>
  <si>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</si>
  <si>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</si>
  <si>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</si>
  <si>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</si>
  <si>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</si>
  <si>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</si>
  <si>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</si>
  <si>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</si>
  <si>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</si>
  <si>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</si>
  <si>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</si>
  <si>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</si>
  <si>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</si>
  <si>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</si>
  <si>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</si>
  <si>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</si>
  <si>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</si>
  <si>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</si>
  <si>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</si>
  <si>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</si>
  <si>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</si>
  <si>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</si>
  <si>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</si>
  <si>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</si>
  <si>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</si>
  <si>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</si>
  <si>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</si>
  <si>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</si>
  <si>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</si>
  <si>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</si>
  <si>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</si>
  <si>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</si>
  <si>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</si>
  <si>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</si>
  <si>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</si>
  <si>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</si>
  <si>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</si>
  <si>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</si>
  <si>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</si>
  <si>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</si>
  <si>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</si>
  <si>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</si>
  <si>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</si>
  <si>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</si>
  <si>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</si>
  <si>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</si>
  <si>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</si>
  <si>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</si>
  <si>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</si>
  <si>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</si>
  <si>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</si>
  <si>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</si>
  <si>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</si>
  <si>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</si>
  <si>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</si>
  <si>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</si>
  <si>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</si>
  <si>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</si>
  <si>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</si>
  <si>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</si>
  <si>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</si>
  <si>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</si>
  <si>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</si>
  <si>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</si>
  <si>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</si>
  <si>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</si>
  <si>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</si>
  <si>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</si>
  <si>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</si>
  <si>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</si>
  <si>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</si>
  <si>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</si>
  <si>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</si>
  <si>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</si>
  <si>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</si>
  <si>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</si>
  <si>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</si>
  <si>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</si>
  <si>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</si>
  <si>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</si>
  <si>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</si>
  <si>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</si>
  <si>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</si>
  <si>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</si>
  <si>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</si>
  <si>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</si>
  <si>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</si>
  <si>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</si>
  <si>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</si>
  <si>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</si>
  <si>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</si>
  <si>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</si>
  <si>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</si>
  <si>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</si>
  <si>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</si>
  <si>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</si>
  <si>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</si>
  <si>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</si>
  <si>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</si>
  <si>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</si>
  <si>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</si>
  <si>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</si>
  <si>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</si>
  <si>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</si>
  <si>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</si>
  <si>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</si>
  <si>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</si>
  <si>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</si>
  <si>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</si>
  <si>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</si>
  <si>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</si>
  <si>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</si>
  <si>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</si>
  <si>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</si>
  <si>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</si>
  <si>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</si>
  <si>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</si>
  <si>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</si>
  <si>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</si>
  <si>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</si>
  <si>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</si>
  <si>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</si>
  <si>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</si>
  <si>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</si>
  <si>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</si>
  <si>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</si>
  <si>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</si>
  <si>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</si>
  <si>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</si>
  <si>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</si>
  <si>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</si>
  <si>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</si>
  <si>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</si>
  <si>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</si>
  <si>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</si>
  <si>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</si>
  <si>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</si>
  <si>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</si>
  <si>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</si>
  <si>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</si>
  <si>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</si>
  <si>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</si>
  <si>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</si>
  <si>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</si>
  <si>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</si>
  <si>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</si>
  <si>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</si>
  <si>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</si>
  <si>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</si>
  <si>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</si>
  <si>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</si>
  <si>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</si>
  <si>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</si>
  <si>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</si>
  <si>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</si>
  <si>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</si>
  <si>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</si>
  <si>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</si>
  <si>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</si>
  <si>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</si>
  <si>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</si>
  <si>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</si>
  <si>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</si>
  <si>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</si>
  <si>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</si>
  <si>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</si>
  <si>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</si>
  <si>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</si>
  <si>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</si>
  <si>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</si>
  <si>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</si>
  <si>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</si>
  <si>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</si>
  <si>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</si>
  <si>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</si>
  <si>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</si>
  <si>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</si>
  <si>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</si>
  <si>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</si>
  <si>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</si>
  <si>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</si>
  <si>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</si>
  <si>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</si>
  <si>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</si>
  <si>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</si>
  <si>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</si>
  <si>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</si>
  <si>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</si>
  <si>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</si>
  <si>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</si>
  <si>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</si>
  <si>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</si>
  <si>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</si>
  <si>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</si>
  <si>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</si>
  <si>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</si>
  <si>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</si>
  <si>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</si>
  <si>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</si>
  <si>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</si>
  <si>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</si>
  <si>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</si>
  <si>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</si>
  <si>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</si>
  <si>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</si>
  <si>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</si>
  <si>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</si>
  <si>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</si>
  <si>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</si>
  <si>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</si>
  <si>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</si>
  <si>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</si>
  <si>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</si>
  <si>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</si>
  <si>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</si>
  <si>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</si>
  <si>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</si>
  <si>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</si>
  <si>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</si>
  <si>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</si>
  <si>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</si>
  <si>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</si>
  <si>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</si>
  <si>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</si>
  <si>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</si>
  <si>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</si>
  <si>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</si>
  <si>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</si>
  <si>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</si>
  <si>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</si>
  <si>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</si>
  <si>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</si>
  <si>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</si>
  <si>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</si>
  <si>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</si>
  <si>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</si>
  <si>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</si>
  <si>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</si>
  <si>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</si>
  <si>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</si>
  <si>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</si>
  <si>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</si>
  <si>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</si>
  <si>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</si>
  <si>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</si>
  <si>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</si>
  <si>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</si>
  <si>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</si>
  <si>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</si>
  <si>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</si>
  <si>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</si>
  <si>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</si>
  <si>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</si>
  <si>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</si>
  <si>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</si>
  <si>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</si>
  <si>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</si>
  <si>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</si>
  <si>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</si>
  <si>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</si>
  <si>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</si>
  <si>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</si>
  <si>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</si>
  <si>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</si>
  <si>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</si>
  <si>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</si>
  <si>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</si>
  <si>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</si>
  <si>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</si>
  <si>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</si>
  <si>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</si>
  <si>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</si>
  <si>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</si>
  <si>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</si>
  <si>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</si>
  <si>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</si>
  <si>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</si>
  <si>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</si>
  <si>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</si>
  <si>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</si>
  <si>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</si>
  <si>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</si>
  <si>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</si>
  <si>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</si>
  <si>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</si>
  <si>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</si>
  <si>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</si>
  <si>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</si>
  <si>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</si>
  <si>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</si>
  <si>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</si>
  <si>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</si>
  <si>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</si>
  <si>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</si>
  <si>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</si>
  <si>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</si>
  <si>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</si>
  <si>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</si>
  <si>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</si>
  <si>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</si>
  <si>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</si>
  <si>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</si>
  <si>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</si>
  <si>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</si>
  <si>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</si>
  <si>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</si>
  <si>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</si>
  <si>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</si>
  <si>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</si>
  <si>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</si>
  <si>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</si>
  <si>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</si>
  <si>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</si>
  <si>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</si>
  <si>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</si>
  <si>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</si>
  <si>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</si>
  <si>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</si>
  <si>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</si>
  <si>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</si>
  <si>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</si>
  <si>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</si>
  <si>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</si>
  <si>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</si>
  <si>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</si>
  <si>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</si>
  <si>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</si>
  <si>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</si>
  <si>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</si>
  <si>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</si>
  <si>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</si>
  <si>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</si>
  <si>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</si>
  <si>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</si>
  <si>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</si>
  <si>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</si>
  <si>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</si>
  <si>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</si>
  <si>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</si>
  <si>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</si>
  <si>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</si>
  <si>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</si>
  <si>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</si>
  <si>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</si>
  <si>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</si>
  <si>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</si>
  <si>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</si>
  <si>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</si>
  <si>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</si>
  <si>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</si>
  <si>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</si>
  <si>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</si>
  <si>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</si>
  <si>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</si>
  <si>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</si>
  <si>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</si>
  <si>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</si>
  <si>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</si>
  <si>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</si>
  <si>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</si>
  <si>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</si>
  <si>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</si>
  <si>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</si>
  <si>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</si>
  <si>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</si>
  <si>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</si>
  <si>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</si>
  <si>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</si>
  <si>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</si>
  <si>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</si>
  <si>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</si>
  <si>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</si>
  <si>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</si>
  <si>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</si>
  <si>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</si>
  <si>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</si>
  <si>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</si>
  <si>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</si>
  <si>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</si>
  <si>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</si>
  <si>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</si>
  <si>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</si>
  <si>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</si>
  <si>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</si>
  <si>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</si>
  <si>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</si>
  <si>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</si>
  <si>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</si>
  <si>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</si>
  <si>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</si>
  <si>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</si>
  <si>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</si>
  <si>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</si>
  <si>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</si>
  <si>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</si>
  <si>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</si>
  <si>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</si>
  <si>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</si>
  <si>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</si>
  <si>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</si>
  <si>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</si>
  <si>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</si>
  <si>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</si>
  <si>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</si>
  <si>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</si>
  <si>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</si>
  <si>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</si>
  <si>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</si>
  <si>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</si>
  <si>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</si>
  <si>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</si>
  <si>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</si>
  <si>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</si>
  <si>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</si>
  <si>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</si>
  <si>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</si>
  <si>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</si>
  <si>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</si>
  <si>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</si>
  <si>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</si>
  <si>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</si>
  <si>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</si>
  <si>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</si>
  <si>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</si>
  <si>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</si>
  <si>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</si>
  <si>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</si>
  <si>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</si>
  <si>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</si>
  <si>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</si>
  <si>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</si>
  <si>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</si>
  <si>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</si>
  <si>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</si>
  <si>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</si>
  <si>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</si>
  <si>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</si>
  <si>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</si>
  <si>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</si>
  <si>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</si>
  <si>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</si>
  <si>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</si>
  <si>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</si>
  <si>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</si>
  <si>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</si>
  <si>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</si>
  <si>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</si>
  <si>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</si>
  <si>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</si>
  <si>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</si>
  <si>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</si>
  <si>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</si>
  <si>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</si>
  <si>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</si>
  <si>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</si>
  <si>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</si>
  <si>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</si>
  <si>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</si>
  <si>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</si>
  <si>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</si>
  <si>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</si>
  <si>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</si>
  <si>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</si>
  <si>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</si>
  <si>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</si>
  <si>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</si>
  <si>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</si>
  <si>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</si>
  <si>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</si>
  <si>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</si>
  <si>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</si>
  <si>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</si>
  <si>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</si>
  <si>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</si>
  <si>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</si>
  <si>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</si>
  <si>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</si>
  <si>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</si>
  <si>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</si>
  <si>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</si>
  <si>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</si>
  <si>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</si>
  <si>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</si>
  <si>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</si>
  <si>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</si>
  <si>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</si>
  <si>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</si>
  <si>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</si>
  <si>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</si>
  <si>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</si>
  <si>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</si>
  <si>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</si>
  <si>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</si>
  <si>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</si>
  <si>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</si>
  <si>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</si>
  <si>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</si>
  <si>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</si>
  <si>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</si>
  <si>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</si>
  <si>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</si>
  <si>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</si>
  <si>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</si>
  <si>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</si>
  <si>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</si>
  <si>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</si>
  <si>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</si>
  <si>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</si>
  <si>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</si>
  <si>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</si>
  <si>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</si>
  <si>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</si>
  <si>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</si>
  <si>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</si>
  <si>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</si>
  <si>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</si>
  <si>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</si>
  <si>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</si>
  <si>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</si>
  <si>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</si>
  <si>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</si>
  <si>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</si>
  <si>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</si>
  <si>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</si>
  <si>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</si>
  <si>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</si>
  <si>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</si>
  <si>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</si>
  <si>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</si>
  <si>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</si>
  <si>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</si>
  <si>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</si>
  <si>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</si>
  <si>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</si>
  <si>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</si>
  <si>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</si>
  <si>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</si>
  <si>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</si>
  <si>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</si>
  <si>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</si>
  <si>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</si>
  <si>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</si>
  <si>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</si>
  <si>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</si>
  <si>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</si>
  <si>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</si>
  <si>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</si>
  <si>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</si>
  <si>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</si>
  <si>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</si>
  <si>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</si>
  <si>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</si>
  <si>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</si>
  <si>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</si>
  <si>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</si>
  <si>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</si>
  <si>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</si>
  <si>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</si>
  <si>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</si>
  <si>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</si>
  <si>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</si>
  <si>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</si>
  <si>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</si>
  <si>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</si>
  <si>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</si>
  <si>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</si>
  <si>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</si>
  <si>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</si>
  <si>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</si>
  <si>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</si>
  <si>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</si>
  <si>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</si>
  <si>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</si>
  <si>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</si>
  <si>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</si>
  <si>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</si>
  <si>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</si>
  <si>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</si>
  <si>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</si>
  <si>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</si>
  <si>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</si>
  <si>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</si>
  <si>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</si>
  <si>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</si>
  <si>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</si>
  <si>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</si>
  <si>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</si>
  <si>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</si>
  <si>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</si>
  <si>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</si>
  <si>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</si>
  <si>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</si>
  <si>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</si>
  <si>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</si>
  <si>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</si>
  <si>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</si>
  <si>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</si>
  <si>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</si>
  <si>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</si>
  <si>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</si>
  <si>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</si>
  <si>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</si>
  <si>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</si>
  <si>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</si>
  <si>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</si>
  <si>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</si>
  <si>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</si>
  <si>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</si>
  <si>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</si>
  <si>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</si>
  <si>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</si>
  <si>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</si>
  <si>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</si>
  <si>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</si>
  <si>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</si>
  <si>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</si>
  <si>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</si>
  <si>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</si>
  <si>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</si>
  <si>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</si>
  <si>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</si>
  <si>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</si>
  <si>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</si>
  <si>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</si>
  <si>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</si>
  <si>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</si>
  <si>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</si>
  <si>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</si>
  <si>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</si>
  <si>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</si>
  <si>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</si>
  <si>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</si>
  <si>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</si>
  <si>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</si>
  <si>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</si>
  <si>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</si>
  <si>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</si>
  <si>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</si>
  <si>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</si>
  <si>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</si>
  <si>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</si>
  <si>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</si>
  <si>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</si>
  <si>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</si>
  <si>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</si>
  <si>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</si>
  <si>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</si>
  <si>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</si>
  <si>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</si>
  <si>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</si>
  <si>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</si>
  <si>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</si>
  <si>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</si>
  <si>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</si>
  <si>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</si>
  <si>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</si>
  <si>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</si>
  <si>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</si>
  <si>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</si>
  <si>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</si>
  <si>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</si>
  <si>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</si>
  <si>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</si>
  <si>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</si>
  <si>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</si>
  <si>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</si>
  <si>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</si>
  <si>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</si>
  <si>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</si>
  <si>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</si>
  <si>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</si>
  <si>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</si>
  <si>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</si>
  <si>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</si>
  <si>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</si>
  <si>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</si>
  <si>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</si>
  <si>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</si>
  <si>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</si>
  <si>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</si>
  <si>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</si>
  <si>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</si>
  <si>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</si>
  <si>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</si>
  <si>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</si>
  <si>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</si>
  <si>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</si>
  <si>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</si>
  <si>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</si>
  <si>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</si>
  <si>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</si>
  <si>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</si>
  <si>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</si>
  <si>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</si>
  <si>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</si>
  <si>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</si>
  <si>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</si>
  <si>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</si>
  <si>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</si>
  <si>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</si>
  <si>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</si>
  <si>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</si>
  <si>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</si>
  <si>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</si>
  <si>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</si>
  <si>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</si>
  <si>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</si>
  <si>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</si>
  <si>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</si>
  <si>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</si>
  <si>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</si>
  <si>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</si>
  <si>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</si>
  <si>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</si>
  <si>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</si>
  <si>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</si>
  <si>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</si>
  <si>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</si>
  <si>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</si>
  <si>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</si>
  <si>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</si>
  <si>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</si>
  <si>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</si>
  <si>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</si>
  <si>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</si>
  <si>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</si>
  <si>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</si>
  <si>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</si>
  <si>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</si>
  <si>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</si>
  <si>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</si>
  <si>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</si>
  <si>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</si>
  <si>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</si>
  <si>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</si>
  <si>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</si>
  <si>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</si>
  <si>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</si>
  <si>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</si>
  <si>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</si>
  <si>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</si>
  <si>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</si>
  <si>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</si>
  <si>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</si>
  <si>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</si>
  <si>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</si>
  <si>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</si>
  <si>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</si>
  <si>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</si>
  <si>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</si>
  <si>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</si>
  <si>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</si>
  <si>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</si>
  <si>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</si>
  <si>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</si>
  <si>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</si>
  <si>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</si>
  <si>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</si>
  <si>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</si>
  <si>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</si>
  <si>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</si>
  <si>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</si>
  <si>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</si>
  <si>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</si>
  <si>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</si>
  <si>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</si>
  <si>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</si>
  <si>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</si>
  <si>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</si>
  <si>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</si>
  <si>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</si>
  <si>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</si>
  <si>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</si>
  <si>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</si>
  <si>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</si>
  <si>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</si>
  <si>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</si>
  <si>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</si>
  <si>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</si>
  <si>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</si>
  <si>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</si>
  <si>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</si>
  <si>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</si>
  <si>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</si>
  <si>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</si>
  <si>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</si>
  <si>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</si>
  <si>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</si>
  <si>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</si>
  <si>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</si>
  <si>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</si>
  <si>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</si>
  <si>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</si>
  <si>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</si>
  <si>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</si>
  <si>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</si>
  <si>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</si>
  <si>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</si>
  <si>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</si>
  <si>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</si>
  <si>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</si>
  <si>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</si>
  <si>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</si>
  <si>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</si>
  <si>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</si>
  <si>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</si>
  <si>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</si>
  <si>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</si>
  <si>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</si>
  <si>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</si>
  <si>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</si>
  <si>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</si>
  <si>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</si>
  <si>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</si>
  <si>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</si>
  <si>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</si>
  <si>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</si>
  <si>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</si>
  <si>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</si>
  <si>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</si>
  <si>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</si>
  <si>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</si>
  <si>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</si>
  <si>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</si>
  <si>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</si>
  <si>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</si>
  <si>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</si>
  <si>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</si>
  <si>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</si>
  <si>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</si>
  <si>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</si>
  <si>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</si>
  <si>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</si>
  <si>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</si>
  <si>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</si>
  <si>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</si>
  <si>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</si>
  <si>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</si>
  <si>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</si>
  <si>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</si>
  <si>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</si>
  <si>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</si>
  <si>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</si>
  <si>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</si>
  <si>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</si>
  <si>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</si>
  <si>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</si>
  <si>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</si>
  <si>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</si>
  <si>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</si>
  <si>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</si>
  <si>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</si>
  <si>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</si>
  <si>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</si>
  <si>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</si>
  <si>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</si>
  <si>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</si>
  <si>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</si>
  <si>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</si>
  <si>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</si>
  <si>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</si>
  <si>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</si>
  <si>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</si>
  <si>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</si>
  <si>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</si>
  <si>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</si>
  <si>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</si>
  <si>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</si>
  <si>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</si>
  <si>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</si>
  <si>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</si>
  <si>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</si>
  <si>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</si>
  <si>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</si>
  <si>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</si>
  <si>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</si>
  <si>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</si>
  <si>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</si>
  <si>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</si>
  <si>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</si>
  <si>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</si>
  <si>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</si>
  <si>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</si>
  <si>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</si>
  <si>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</si>
  <si>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</si>
  <si>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</si>
  <si>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</si>
  <si>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</si>
  <si>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</si>
  <si>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</si>
  <si>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</si>
  <si>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</si>
  <si>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</si>
  <si>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</si>
  <si>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</si>
  <si>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</si>
  <si>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</si>
  <si>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</si>
  <si>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</si>
  <si>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</si>
  <si>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</si>
  <si>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</si>
  <si>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</si>
  <si>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</si>
  <si>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</si>
  <si>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</si>
  <si>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</si>
  <si>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</si>
  <si>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</si>
  <si>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</si>
  <si>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</si>
  <si>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</si>
  <si>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</si>
  <si>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</si>
  <si>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</si>
  <si>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</si>
  <si>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</si>
  <si>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</si>
  <si>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</si>
  <si>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</si>
  <si>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</si>
  <si>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</si>
  <si>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</si>
  <si>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</si>
  <si>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</si>
  <si>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</si>
  <si>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</si>
  <si>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</si>
  <si>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</si>
  <si>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</si>
  <si>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</si>
  <si>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</si>
  <si>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</si>
  <si>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</si>
  <si>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</si>
  <si>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</si>
  <si>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</si>
  <si>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</si>
  <si>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</si>
  <si>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</si>
  <si>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</si>
  <si>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</si>
  <si>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</si>
  <si>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</si>
  <si>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</si>
  <si>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</si>
  <si>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</si>
  <si>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</si>
  <si>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</si>
  <si>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</si>
  <si>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</si>
  <si>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</si>
  <si>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</si>
  <si>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</si>
  <si>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</si>
  <si>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</si>
  <si>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</si>
  <si>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</si>
  <si>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</si>
  <si>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</si>
  <si>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</si>
  <si>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</si>
  <si>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</si>
  <si>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</si>
  <si>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</si>
  <si>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</si>
  <si>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</si>
  <si>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</si>
  <si>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</si>
  <si>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</si>
  <si>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</si>
  <si>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</si>
  <si>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</si>
  <si>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</si>
  <si>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</si>
  <si>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</si>
  <si>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</si>
  <si>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</si>
  <si>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</si>
  <si>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</si>
  <si>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</si>
  <si>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</si>
  <si>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</si>
  <si>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</si>
  <si>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</si>
  <si>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</si>
  <si>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</si>
  <si>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</si>
  <si>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</si>
  <si>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</si>
  <si>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</si>
  <si>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</si>
  <si>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</si>
  <si>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</si>
  <si>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</si>
  <si>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</si>
  <si>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</si>
  <si>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</si>
  <si>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</si>
  <si>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</si>
  <si>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</si>
  <si>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</si>
  <si>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</si>
  <si>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</si>
  <si>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</si>
  <si>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</si>
  <si>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</si>
  <si>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</si>
  <si>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</si>
  <si>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</si>
  <si>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</si>
  <si>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</si>
  <si>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</si>
  <si>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</si>
  <si>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</si>
  <si>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</si>
  <si>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</si>
  <si>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</si>
  <si>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</si>
  <si>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</si>
  <si>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</si>
  <si>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</si>
  <si>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</si>
  <si>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</si>
  <si>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</si>
  <si>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</si>
  <si>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</si>
  <si>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</si>
  <si>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</si>
  <si>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</si>
  <si>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</si>
  <si>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</si>
  <si>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</si>
  <si>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</si>
  <si>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</si>
  <si>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</si>
  <si>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</si>
  <si>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</si>
  <si>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</si>
  <si>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</si>
  <si>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</si>
  <si>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</si>
  <si>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</si>
  <si>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</si>
  <si>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</si>
  <si>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</si>
  <si>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</si>
  <si>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</si>
  <si>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</si>
  <si>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</si>
  <si>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</si>
  <si>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</si>
  <si>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</si>
  <si>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</si>
  <si>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</si>
  <si>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</si>
  <si>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</si>
  <si>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</si>
  <si>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</si>
  <si>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</si>
  <si>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</si>
  <si>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</si>
  <si>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</si>
  <si>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</si>
  <si>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</si>
  <si>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</si>
  <si>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</si>
  <si>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</si>
  <si>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</si>
  <si>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</si>
  <si>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</si>
  <si>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</si>
  <si>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</si>
  <si>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</si>
  <si>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</si>
  <si>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</si>
  <si>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</si>
  <si>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</si>
  <si>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</si>
  <si>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</si>
  <si>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</si>
  <si>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</si>
  <si>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</si>
  <si>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</si>
  <si>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</si>
  <si>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</si>
  <si>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</si>
  <si>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</si>
  <si>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</si>
  <si>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</si>
  <si>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</si>
  <si>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</si>
  <si>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</si>
  <si>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</si>
  <si>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</si>
  <si>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</si>
  <si>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</si>
  <si>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</si>
  <si>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</si>
  <si>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</si>
  <si>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</si>
  <si>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</si>
  <si>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</si>
  <si>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</si>
  <si>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</si>
  <si>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</si>
  <si>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</si>
  <si>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</si>
  <si>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</si>
  <si>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</si>
  <si>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</si>
  <si>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</si>
  <si>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</si>
  <si>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</si>
  <si>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</si>
  <si>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</si>
  <si>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</si>
  <si>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</si>
  <si>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</si>
  <si>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</si>
  <si>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</si>
  <si>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</si>
  <si>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</si>
  <si>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</si>
  <si>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</si>
  <si>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</si>
  <si>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</si>
  <si>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</si>
  <si>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</si>
  <si>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</si>
  <si>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</si>
  <si>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</si>
  <si>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</si>
  <si>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</si>
  <si>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</si>
  <si>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</si>
  <si>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</si>
  <si>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</si>
  <si>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</si>
  <si>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</si>
  <si>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</si>
  <si>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</si>
  <si>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</si>
  <si>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</si>
  <si>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</si>
  <si>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</si>
  <si>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</si>
  <si>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</si>
  <si>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</si>
  <si>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</si>
  <si>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</si>
  <si>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</si>
  <si>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</si>
  <si>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</si>
  <si>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</si>
  <si>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</si>
  <si>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</si>
  <si>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</si>
  <si>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</si>
  <si>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</si>
  <si>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</si>
  <si>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</si>
  <si>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</si>
  <si>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</si>
  <si>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</si>
  <si>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</si>
  <si>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</si>
  <si>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</si>
  <si>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</si>
  <si>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</si>
  <si>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</si>
  <si>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</si>
  <si>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</si>
  <si>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</si>
  <si>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</si>
  <si>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</si>
  <si>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</si>
  <si>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</si>
  <si>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</si>
  <si>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</si>
  <si>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</si>
  <si>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</si>
  <si>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</si>
  <si>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</si>
  <si>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</si>
  <si>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</si>
  <si>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</si>
  <si>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</si>
  <si>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</si>
  <si>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</si>
  <si>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</si>
  <si>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</si>
  <si>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</si>
  <si>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</si>
  <si>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</si>
  <si>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</si>
  <si>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</si>
  <si>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</si>
  <si>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</si>
  <si>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</si>
  <si>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</si>
  <si>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</si>
  <si>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</si>
  <si>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</si>
  <si>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</si>
  <si>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</si>
  <si>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</si>
  <si>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</si>
  <si>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</si>
  <si>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</si>
  <si>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</si>
  <si>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</si>
  <si>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</si>
  <si>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</si>
  <si>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</si>
  <si>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</si>
  <si>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</si>
  <si>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</si>
  <si>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</si>
  <si>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</si>
  <si>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</si>
  <si>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</si>
  <si>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</si>
  <si>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</si>
  <si>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</si>
  <si>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</si>
  <si>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</si>
  <si>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</si>
  <si>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</si>
  <si>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</si>
  <si>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</si>
  <si>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</si>
  <si>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</si>
  <si>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</si>
  <si>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</si>
  <si>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</si>
  <si>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</si>
  <si>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</si>
  <si>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</si>
  <si>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</si>
  <si>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</si>
  <si>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</si>
  <si>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</si>
  <si>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</si>
  <si>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</si>
  <si>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</si>
  <si>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</si>
  <si>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</si>
  <si>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</si>
  <si>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</si>
  <si>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</si>
  <si>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</si>
  <si>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</si>
  <si>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</si>
  <si>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</si>
  <si>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</si>
  <si>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</si>
  <si>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</si>
  <si>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</si>
  <si>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</si>
  <si>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</si>
  <si>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</si>
  <si>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</si>
  <si>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</si>
  <si>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</si>
  <si>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</si>
  <si>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</si>
  <si>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</si>
  <si>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</si>
  <si>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</si>
  <si>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</si>
  <si>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</si>
  <si>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</si>
  <si>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</si>
  <si>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</si>
  <si>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</si>
  <si>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</si>
  <si>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</si>
  <si>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</si>
  <si>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</si>
  <si>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</si>
  <si>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</si>
  <si>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</si>
  <si>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</si>
  <si>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</si>
  <si>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</si>
  <si>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</si>
  <si>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</si>
  <si>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</si>
  <si>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</si>
  <si>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</si>
  <si>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</si>
  <si>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</si>
  <si>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</si>
  <si>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</si>
  <si>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</si>
  <si>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</si>
  <si>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</si>
  <si>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</si>
  <si>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</si>
  <si>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</si>
  <si>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</si>
  <si>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</si>
  <si>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</si>
  <si>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</si>
  <si>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</si>
  <si>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</si>
  <si>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</si>
  <si>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</si>
  <si>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</si>
  <si>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</si>
  <si>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</si>
  <si>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</si>
  <si>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</si>
  <si>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</si>
  <si>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</si>
  <si>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</si>
  <si>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</si>
  <si>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</si>
  <si>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</si>
  <si>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</si>
  <si>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</si>
  <si>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</si>
  <si>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</si>
  <si>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</si>
  <si>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</si>
  <si>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</si>
  <si>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</si>
  <si>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</si>
  <si>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</si>
  <si>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</si>
  <si>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</si>
  <si>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</si>
  <si>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</si>
  <si>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</si>
  <si>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</si>
  <si>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</si>
  <si>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</si>
  <si>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</si>
  <si>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</si>
  <si>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</si>
  <si>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</si>
  <si>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</si>
  <si>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</si>
  <si>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</si>
  <si>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</si>
  <si>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</si>
  <si>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</si>
  <si>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</si>
  <si>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</si>
  <si>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</si>
  <si>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</si>
  <si>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</si>
  <si>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</si>
  <si>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</si>
  <si>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</si>
  <si>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</si>
  <si>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</si>
  <si>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</si>
  <si>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</si>
  <si>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</si>
  <si>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</si>
  <si>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</si>
  <si>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</si>
  <si>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</si>
  <si>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</si>
  <si>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</si>
  <si>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</si>
  <si>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</si>
  <si>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</si>
  <si>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</si>
  <si>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</si>
  <si>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</si>
  <si>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</si>
  <si>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</si>
  <si>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</si>
  <si>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</si>
  <si>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</si>
  <si>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</si>
  <si>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</si>
  <si>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</si>
  <si>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</si>
  <si>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</si>
  <si>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</si>
  <si>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</si>
  <si>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</si>
  <si>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</si>
  <si>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</si>
  <si>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</si>
  <si>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</si>
  <si>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</si>
  <si>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</si>
  <si>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</si>
  <si>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</si>
  <si>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</si>
  <si>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</si>
  <si>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</si>
  <si>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</si>
  <si>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</si>
  <si>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</si>
  <si>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</si>
  <si>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</si>
  <si>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</si>
  <si>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</si>
  <si>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</si>
  <si>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</si>
  <si>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</si>
  <si>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</si>
  <si>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</si>
  <si>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</si>
  <si>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</si>
  <si>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</si>
  <si>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</si>
  <si>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</si>
  <si>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</si>
  <si>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</si>
  <si>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</si>
  <si>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</si>
  <si>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</si>
  <si>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</si>
  <si>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</si>
  <si>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</si>
  <si>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</si>
  <si>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</si>
  <si>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</si>
  <si>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</si>
  <si>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</si>
  <si>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</si>
  <si>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</si>
  <si>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</si>
  <si>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</si>
  <si>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</si>
  <si>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</si>
  <si>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</si>
  <si>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</si>
  <si>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</si>
  <si>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</si>
  <si>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</si>
  <si>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</si>
  <si>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</si>
  <si>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</si>
  <si>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</si>
  <si>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</si>
  <si>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</si>
  <si>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</si>
  <si>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</si>
  <si>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</si>
  <si>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</si>
  <si>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</si>
  <si>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</si>
  <si>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</si>
  <si>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</si>
  <si>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</si>
  <si>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</si>
  <si>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</si>
  <si>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</si>
  <si>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</si>
  <si>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</si>
  <si>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</si>
  <si>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</si>
  <si>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</si>
  <si>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</si>
  <si>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</si>
  <si>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</si>
  <si>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</si>
  <si>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</si>
  <si>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</si>
  <si>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</si>
  <si>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</si>
  <si>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</si>
  <si>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</si>
  <si>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</si>
  <si>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</si>
  <si>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</si>
  <si>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</si>
  <si>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</si>
  <si>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</si>
  <si>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</si>
  <si>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</si>
  <si>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</si>
  <si>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</si>
  <si>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</si>
  <si>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</si>
  <si>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</si>
  <si>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</si>
  <si>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</si>
  <si>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</si>
  <si>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</si>
  <si>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</si>
  <si>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</si>
  <si>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</si>
  <si>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</si>
  <si>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</si>
  <si>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</si>
  <si>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</si>
  <si>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</si>
  <si>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</si>
  <si>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</si>
  <si>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</si>
  <si>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</si>
  <si>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</si>
  <si>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</si>
  <si>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</si>
  <si>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</si>
  <si>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</si>
  <si>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</si>
  <si>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</si>
  <si>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</si>
  <si>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</si>
  <si>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</si>
  <si>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</si>
  <si>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</si>
  <si>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</si>
  <si>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</si>
  <si>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</si>
  <si>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</si>
  <si>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</si>
  <si>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</si>
  <si>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</si>
  <si>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</si>
  <si>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</si>
  <si>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</si>
  <si>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</si>
  <si>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</si>
  <si>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</si>
  <si>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</si>
  <si>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</si>
  <si>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</si>
  <si>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</si>
  <si>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</si>
  <si>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</si>
  <si>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</si>
  <si>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</si>
  <si>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</si>
  <si>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</si>
  <si>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</si>
  <si>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</si>
  <si>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</si>
  <si>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</si>
  <si>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</si>
  <si>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</si>
  <si>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</si>
  <si>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</si>
  <si>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</si>
  <si>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</si>
  <si>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</si>
  <si>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</si>
  <si>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</si>
  <si>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</si>
  <si>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</si>
  <si>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</si>
  <si>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</si>
  <si>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</si>
  <si>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</si>
  <si>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</si>
  <si>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</si>
  <si>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</si>
  <si>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</si>
  <si>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</si>
  <si>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</si>
  <si>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</si>
  <si>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</si>
  <si>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</si>
  <si>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</si>
  <si>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</si>
  <si>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</si>
  <si>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</si>
  <si>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</si>
  <si>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</si>
  <si>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</si>
  <si>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</si>
  <si>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</si>
  <si>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</si>
  <si>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</si>
  <si>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</si>
  <si>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</si>
  <si>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</si>
  <si>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</si>
  <si>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</si>
  <si>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</si>
  <si>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</si>
  <si>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</si>
  <si>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</si>
  <si>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</si>
  <si>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</si>
  <si>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</si>
  <si>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</si>
  <si>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</si>
  <si>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</si>
  <si>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</si>
  <si>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</si>
  <si>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</si>
  <si>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</si>
  <si>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</si>
  <si>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</si>
  <si>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</si>
  <si>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</si>
  <si>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</si>
  <si>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</si>
  <si>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</si>
  <si>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</si>
  <si>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</si>
  <si>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</si>
  <si>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</si>
  <si>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</si>
  <si>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</si>
  <si>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</si>
  <si>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</si>
  <si>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</si>
  <si>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</si>
  <si>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</si>
  <si>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</si>
  <si>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</si>
  <si>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</si>
  <si>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</si>
  <si>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</si>
  <si>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</si>
  <si>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</si>
  <si>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</si>
  <si>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</si>
  <si>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</si>
  <si>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</si>
  <si>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</si>
  <si>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</si>
  <si>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</si>
  <si>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</si>
  <si>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</si>
  <si>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</si>
  <si>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</si>
  <si>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</si>
  <si>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</si>
  <si>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</si>
  <si>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</si>
  <si>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</si>
  <si>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</si>
  <si>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</si>
  <si>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</si>
  <si>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</si>
  <si>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</si>
  <si>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</si>
  <si>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</si>
  <si>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</si>
  <si>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</si>
  <si>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</si>
  <si>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</si>
  <si>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</si>
  <si>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</si>
  <si>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</si>
  <si>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</si>
  <si>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</si>
  <si>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</si>
  <si>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</si>
  <si>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</si>
  <si>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</si>
  <si>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</si>
  <si>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</si>
  <si>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</si>
  <si>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</si>
  <si>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</si>
  <si>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</si>
  <si>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</si>
  <si>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</si>
  <si>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</si>
  <si>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</si>
  <si>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</si>
  <si>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</si>
  <si>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</si>
  <si>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</si>
  <si>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</si>
  <si>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</si>
  <si>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</si>
  <si>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</si>
  <si>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</si>
  <si>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</si>
  <si>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</si>
  <si>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</si>
  <si>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</si>
  <si>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</si>
  <si>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</si>
  <si>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</si>
  <si>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</si>
  <si>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</si>
  <si>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</si>
  <si>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</si>
  <si>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</si>
  <si>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</si>
  <si>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</si>
  <si>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</si>
  <si>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</si>
  <si>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</si>
  <si>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</si>
  <si>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</si>
  <si>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</si>
  <si>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</si>
  <si>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</si>
  <si>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</si>
  <si>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</si>
  <si>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</si>
  <si>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</si>
  <si>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</si>
  <si>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</si>
  <si>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</si>
  <si>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</si>
  <si>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</si>
  <si>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</si>
  <si>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</si>
  <si>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</si>
  <si>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</si>
  <si>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</si>
  <si>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</si>
  <si>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</si>
  <si>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</si>
  <si>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</si>
  <si>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</si>
  <si>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</si>
  <si>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</si>
  <si>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</si>
  <si>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</si>
  <si>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</si>
  <si>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</si>
  <si>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</si>
  <si>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</si>
  <si>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</si>
  <si>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</si>
  <si>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</si>
  <si>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</si>
  <si>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</si>
  <si>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</si>
  <si>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</si>
  <si>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</si>
  <si>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</si>
  <si>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</si>
  <si>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</si>
  <si>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</si>
  <si>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</si>
  <si>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</si>
  <si>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</si>
  <si>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</si>
  <si>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</si>
  <si>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</si>
  <si>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</si>
  <si>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</si>
  <si>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</si>
  <si>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</si>
  <si>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</si>
  <si>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</si>
  <si>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</si>
  <si>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</si>
  <si>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</si>
  <si>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</si>
  <si>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</si>
  <si>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</si>
  <si>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</si>
  <si>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</si>
  <si>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</si>
  <si>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</si>
  <si>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</si>
  <si>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</si>
  <si>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</si>
  <si>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</si>
  <si>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</si>
  <si>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</si>
  <si>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</si>
  <si>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</si>
  <si>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</si>
  <si>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</si>
  <si>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</si>
  <si>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</si>
  <si>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</si>
  <si>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</si>
  <si>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</si>
  <si>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</si>
  <si>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</si>
  <si>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</si>
  <si>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</si>
  <si>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</si>
  <si>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</si>
  <si>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</si>
  <si>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</si>
  <si>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</si>
  <si>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</si>
  <si>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</si>
  <si>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</si>
  <si>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</si>
  <si>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</si>
  <si>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</si>
  <si>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</si>
  <si>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</si>
  <si>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</si>
  <si>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</si>
  <si>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</si>
  <si>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</si>
  <si>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</si>
  <si>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</si>
  <si>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</si>
  <si>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</si>
  <si>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</si>
  <si>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</si>
  <si>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</si>
  <si>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</si>
  <si>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</si>
  <si>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</si>
  <si>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</si>
  <si>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</si>
  <si>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</si>
  <si>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</si>
  <si>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</si>
  <si>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</si>
  <si>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</si>
  <si>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</si>
  <si>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</si>
  <si>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</si>
  <si>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</si>
  <si>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</si>
  <si>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</si>
  <si>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</si>
  <si>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</si>
  <si>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</si>
  <si>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</si>
  <si>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</si>
  <si>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</si>
  <si>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</si>
  <si>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</si>
  <si>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</si>
  <si>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</si>
  <si>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</si>
  <si>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</si>
  <si>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</si>
  <si>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</si>
  <si>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</si>
  <si>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</si>
  <si>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</si>
  <si>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</si>
  <si>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</si>
  <si>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</si>
  <si>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</si>
  <si>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</si>
  <si>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</si>
  <si>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</si>
  <si>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</si>
  <si>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</si>
  <si>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</si>
  <si>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</si>
  <si>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</si>
  <si>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</si>
  <si>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</si>
  <si>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</si>
  <si>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</si>
  <si>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</si>
  <si>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</si>
  <si>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</si>
  <si>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</si>
  <si>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</si>
  <si>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</si>
  <si>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</si>
  <si>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</si>
  <si>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</si>
  <si>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</si>
  <si>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</si>
  <si>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</si>
  <si>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</si>
  <si>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</si>
  <si>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</si>
  <si>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</si>
  <si>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</si>
  <si>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</si>
  <si>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</si>
  <si>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</si>
  <si>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</si>
  <si>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</si>
  <si>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</si>
  <si>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</si>
  <si>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</si>
  <si>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</si>
  <si>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</si>
  <si>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</si>
  <si>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</si>
  <si>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</si>
  <si>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</si>
  <si>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</si>
  <si>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</si>
  <si>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</si>
  <si>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</si>
  <si>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</si>
  <si>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</si>
  <si>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</si>
  <si>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</si>
  <si>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</si>
  <si>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</si>
  <si>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</si>
  <si>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</si>
  <si>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</si>
  <si>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</si>
  <si>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</si>
  <si>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</si>
  <si>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</si>
  <si>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</si>
  <si>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</si>
  <si>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</si>
  <si>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</si>
  <si>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</si>
  <si>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</si>
  <si>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</si>
  <si>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</si>
  <si>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</si>
  <si>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</si>
  <si>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</si>
  <si>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</si>
  <si>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</si>
  <si>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</si>
  <si>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</si>
  <si>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</si>
  <si>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</si>
  <si>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</si>
  <si>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</si>
  <si>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</si>
  <si>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</si>
  <si>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</si>
  <si>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</si>
  <si>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</si>
  <si>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</si>
  <si>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</si>
  <si>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</si>
  <si>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</si>
  <si>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</si>
  <si>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</si>
  <si>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</si>
  <si>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</si>
  <si>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</si>
  <si>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</si>
  <si>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</si>
  <si>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</si>
  <si>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</si>
  <si>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</si>
  <si>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</si>
  <si>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</si>
  <si>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</si>
  <si>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</si>
  <si>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</si>
  <si>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</si>
  <si>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</si>
  <si>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</si>
  <si>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</si>
  <si>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</si>
  <si>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</si>
  <si>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</si>
  <si>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</si>
  <si>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</si>
  <si>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</si>
  <si>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</si>
  <si>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</si>
  <si>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</si>
  <si>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</si>
  <si>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</si>
  <si>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</si>
  <si>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</si>
  <si>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</si>
  <si>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</si>
  <si>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</si>
  <si>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</si>
  <si>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</si>
  <si>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</si>
  <si>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</si>
  <si>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</si>
  <si>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</si>
  <si>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</si>
  <si>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</si>
  <si>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</si>
  <si>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</si>
  <si>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</si>
  <si>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</si>
  <si>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</si>
  <si>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</si>
  <si>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</si>
  <si>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</si>
  <si>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</si>
  <si>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</si>
  <si>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</si>
  <si>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</si>
  <si>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</si>
  <si>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</si>
  <si>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</si>
  <si>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</si>
  <si>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</si>
  <si>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</si>
  <si>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</si>
  <si>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</si>
  <si>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</si>
  <si>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</si>
  <si>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</si>
  <si>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</si>
  <si>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</si>
  <si>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</si>
  <si>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</si>
  <si>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</si>
  <si>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</si>
  <si>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</si>
  <si>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</si>
  <si>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</si>
  <si>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</si>
  <si>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</si>
  <si>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</si>
  <si>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</si>
  <si>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</si>
  <si>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</si>
  <si>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</si>
  <si>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</si>
  <si>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</si>
  <si>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</si>
  <si>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</si>
  <si>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</si>
  <si>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</si>
  <si>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</si>
  <si>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</si>
  <si>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</si>
  <si>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</si>
  <si>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</si>
  <si>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</si>
  <si>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</si>
  <si>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</si>
  <si>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</si>
  <si>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</si>
  <si>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</si>
  <si>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</si>
  <si>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</si>
  <si>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</si>
  <si>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</si>
  <si>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</si>
  <si>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</si>
  <si>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</si>
  <si>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</si>
  <si>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</si>
  <si>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</si>
  <si>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</si>
  <si>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</si>
  <si>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</si>
  <si>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</si>
  <si>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</si>
  <si>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</si>
  <si>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</si>
  <si>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</si>
  <si>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</si>
  <si>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</si>
  <si>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</si>
  <si>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</si>
  <si>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</si>
  <si>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</si>
  <si>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</si>
  <si>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</si>
  <si>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</si>
  <si>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</si>
  <si>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</si>
  <si>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</si>
  <si>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</si>
  <si>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</si>
  <si>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</si>
  <si>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</si>
  <si>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</si>
  <si>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</si>
  <si>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</si>
  <si>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</si>
  <si>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</si>
  <si>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</si>
  <si>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</si>
  <si>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</si>
  <si>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</si>
  <si>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</si>
  <si>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</si>
  <si>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</si>
  <si>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</si>
  <si>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</si>
  <si>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</si>
  <si>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</si>
  <si>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</si>
  <si>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</si>
  <si>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</si>
  <si>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</si>
  <si>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</si>
  <si>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</si>
  <si>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</si>
  <si>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</si>
  <si>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</si>
  <si>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</si>
  <si>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</si>
  <si>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</si>
  <si>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</si>
  <si>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</si>
  <si>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</si>
  <si>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</si>
  <si>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</si>
  <si>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</si>
  <si>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</si>
  <si>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</si>
  <si>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</si>
  <si>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</si>
  <si>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</si>
  <si>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</si>
  <si>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</si>
  <si>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</si>
  <si>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</si>
  <si>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</si>
  <si>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</si>
  <si>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</si>
  <si>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</si>
  <si>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</si>
  <si>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</si>
  <si>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</si>
  <si>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</si>
  <si>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</si>
  <si>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</si>
  <si>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</si>
  <si>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</si>
  <si>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</si>
  <si>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</si>
  <si>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</si>
  <si>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</si>
  <si>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</si>
  <si>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</si>
  <si>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</si>
  <si>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</si>
  <si>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</si>
  <si>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</si>
  <si>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</si>
  <si>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</si>
  <si>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</si>
  <si>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</si>
  <si>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</si>
  <si>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</si>
  <si>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</si>
  <si>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</si>
  <si>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</si>
  <si>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</si>
  <si>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</si>
  <si>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</si>
  <si>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</si>
  <si>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</si>
  <si>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</si>
  <si>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</si>
  <si>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</si>
  <si>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</si>
  <si>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</si>
  <si>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</si>
  <si>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</si>
  <si>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</si>
  <si>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</si>
  <si>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</si>
  <si>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</si>
  <si>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</si>
  <si>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</si>
  <si>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</si>
  <si>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</si>
  <si>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</si>
  <si>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</si>
  <si>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</si>
  <si>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</si>
  <si>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</si>
  <si>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</si>
  <si>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</si>
  <si>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</si>
  <si>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</si>
  <si>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</si>
  <si>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</si>
  <si>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</si>
  <si>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</si>
  <si>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</si>
  <si>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</si>
  <si>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</si>
  <si>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</si>
  <si>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</si>
  <si>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</si>
  <si>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</si>
  <si>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</si>
  <si>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</si>
  <si>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</si>
  <si>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</si>
  <si>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</si>
  <si>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</si>
  <si>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</si>
  <si>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</si>
  <si>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</si>
  <si>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</si>
  <si>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</si>
  <si>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</si>
  <si>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</si>
  <si>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</si>
  <si>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</si>
  <si>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</si>
  <si>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</si>
  <si>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</si>
  <si>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</si>
  <si>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</si>
  <si>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</si>
  <si>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</si>
  <si>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</si>
  <si>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</si>
  <si>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</si>
  <si>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</si>
  <si>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</si>
  <si>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</si>
  <si>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</si>
  <si>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</si>
  <si>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</si>
  <si>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</si>
  <si>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</si>
  <si>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</si>
  <si>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</si>
  <si>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</si>
  <si>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</si>
  <si>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</si>
  <si>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</si>
  <si>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</si>
  <si>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</si>
  <si>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</si>
  <si>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</si>
  <si>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</si>
  <si>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</si>
  <si>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</si>
  <si>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</si>
  <si>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</si>
  <si>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</si>
  <si>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</si>
  <si>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</si>
  <si>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</si>
  <si>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</si>
  <si>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</si>
  <si>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</si>
  <si>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</si>
  <si>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</si>
  <si>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</si>
  <si>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</si>
  <si>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</si>
  <si>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</si>
  <si>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</si>
  <si>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</si>
  <si>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</si>
  <si>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</si>
  <si>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</si>
  <si>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</si>
  <si>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</si>
  <si>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</si>
  <si>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</si>
  <si>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</si>
  <si>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</si>
  <si>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</si>
  <si>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</si>
  <si>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</si>
  <si>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</si>
  <si>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</si>
  <si>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</si>
  <si>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</si>
  <si>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</si>
  <si>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</si>
  <si>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</si>
  <si>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</si>
  <si>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</si>
  <si>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</si>
  <si>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</si>
  <si>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</si>
  <si>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</si>
  <si>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</si>
  <si>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</si>
  <si>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</si>
  <si>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</si>
  <si>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</si>
  <si>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</si>
  <si>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</si>
  <si>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</si>
  <si>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</si>
  <si>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</si>
  <si>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</si>
  <si>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</si>
  <si>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</si>
  <si>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</si>
  <si>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</si>
  <si>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</si>
  <si>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</si>
  <si>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</si>
  <si>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</si>
  <si>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</si>
  <si>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</si>
  <si>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</si>
  <si>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</si>
  <si>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</si>
  <si>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</si>
  <si>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</si>
  <si>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</si>
  <si>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</si>
  <si>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</si>
  <si>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</si>
  <si>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</si>
  <si>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</si>
  <si>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</si>
  <si>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</si>
  <si>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</si>
  <si>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</si>
  <si>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</si>
  <si>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</si>
  <si>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</si>
  <si>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</si>
  <si>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</si>
  <si>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</si>
  <si>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</si>
  <si>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</si>
  <si>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</si>
  <si>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</si>
  <si>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</si>
  <si>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</si>
  <si>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</si>
  <si>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</si>
  <si>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</si>
  <si>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</si>
  <si>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</si>
  <si>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</si>
  <si>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</si>
  <si>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</si>
  <si>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</si>
  <si>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</si>
  <si>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</si>
  <si>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</si>
  <si>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</si>
  <si>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</si>
  <si>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</si>
  <si>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</si>
  <si>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</si>
  <si>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</si>
  <si>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</si>
  <si>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</si>
  <si>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</si>
  <si>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</si>
  <si>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</si>
  <si>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</si>
  <si>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</si>
  <si>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</si>
  <si>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</si>
  <si>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</si>
  <si>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</si>
  <si>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</si>
  <si>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</si>
  <si>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</si>
  <si>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</si>
  <si>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</si>
  <si>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</si>
  <si>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</si>
  <si>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</si>
  <si>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</si>
  <si>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</si>
  <si>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</si>
  <si>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</si>
  <si>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</si>
  <si>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</si>
  <si>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</si>
  <si>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</si>
  <si>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</si>
  <si>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</si>
  <si>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</si>
  <si>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</si>
  <si>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</si>
  <si>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</si>
  <si>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</si>
  <si>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</si>
  <si>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</si>
  <si>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</si>
  <si>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</si>
  <si>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</si>
  <si>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</si>
  <si>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</si>
  <si>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</si>
  <si>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</si>
  <si>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</si>
  <si>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</si>
  <si>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</si>
  <si>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</si>
  <si>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</si>
  <si>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</si>
  <si>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</si>
  <si>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</si>
  <si>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</si>
  <si>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</si>
  <si>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</si>
  <si>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</si>
  <si>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</si>
  <si>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</si>
  <si>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</si>
  <si>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</si>
  <si>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</si>
  <si>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</si>
  <si>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</si>
  <si>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</si>
  <si>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</si>
  <si>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</si>
  <si>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</si>
  <si>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</si>
  <si>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</si>
  <si>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</si>
  <si>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</si>
  <si>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</si>
  <si>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</si>
  <si>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</si>
  <si>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</si>
  <si>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</si>
  <si>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</si>
  <si>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</si>
  <si>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</si>
  <si>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</si>
  <si>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</si>
  <si>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</si>
  <si>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</si>
  <si>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</si>
  <si>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</si>
  <si>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</si>
  <si>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</si>
  <si>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</si>
  <si>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</si>
  <si>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</si>
  <si>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</si>
  <si>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</si>
  <si>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</si>
  <si>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</si>
  <si>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</si>
  <si>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</si>
  <si>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</si>
  <si>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</si>
  <si>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</si>
  <si>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</si>
  <si>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</si>
  <si>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</si>
  <si>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</si>
  <si>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</si>
  <si>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</si>
  <si>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</si>
  <si>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</si>
  <si>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</si>
  <si>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</si>
  <si>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</si>
  <si>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</si>
  <si>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</si>
  <si>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</si>
  <si>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</si>
  <si>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</si>
  <si>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</si>
  <si>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</si>
  <si>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</si>
  <si>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</si>
  <si>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</si>
  <si>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</si>
  <si>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</si>
  <si>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</si>
  <si>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</si>
  <si>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</si>
  <si>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</si>
  <si>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</si>
  <si>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</si>
  <si>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</si>
  <si>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</si>
  <si>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</si>
  <si>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</si>
  <si>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</si>
  <si>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</si>
  <si>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</si>
  <si>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</si>
  <si>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</si>
  <si>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</si>
  <si>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</si>
  <si>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</si>
  <si>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</si>
  <si>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</si>
  <si>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</si>
  <si>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</si>
  <si>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</si>
  <si>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</si>
  <si>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</si>
  <si>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</si>
  <si>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</si>
  <si>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</si>
  <si>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</si>
  <si>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</si>
  <si>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</si>
  <si>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</si>
  <si>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</si>
  <si>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</si>
  <si>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</si>
  <si>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</si>
  <si>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</si>
  <si>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</si>
  <si>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</si>
  <si>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</si>
  <si>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</si>
  <si>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</si>
  <si>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</si>
  <si>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</si>
  <si>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</si>
  <si>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</si>
  <si>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</si>
  <si>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</si>
  <si>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</si>
  <si>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</si>
  <si>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</si>
  <si>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</si>
  <si>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</si>
  <si>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</si>
  <si>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</si>
  <si>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</si>
  <si>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</si>
  <si>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</si>
  <si>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</si>
  <si>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</si>
  <si>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</si>
  <si>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</si>
  <si>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</si>
  <si>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</si>
  <si>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</si>
  <si>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</si>
  <si>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</si>
  <si>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</si>
  <si>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</si>
  <si>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</si>
  <si>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</si>
  <si>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</si>
  <si>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</si>
  <si>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</si>
  <si>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</si>
  <si>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</si>
  <si>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</si>
  <si>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</si>
  <si>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</si>
  <si>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</si>
  <si>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</si>
  <si>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</si>
  <si>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</si>
  <si>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</si>
  <si>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</si>
  <si>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</si>
  <si>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</si>
  <si>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</si>
  <si>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</si>
  <si>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</si>
  <si>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</si>
  <si>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</si>
  <si>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</si>
  <si>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</si>
  <si>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</si>
  <si>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</si>
  <si>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</si>
  <si>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</si>
  <si>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</si>
  <si>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</si>
  <si>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</si>
  <si>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</si>
  <si>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</si>
  <si>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</si>
  <si>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</si>
  <si>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</si>
  <si>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</si>
  <si>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</si>
  <si>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</si>
  <si>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</si>
  <si>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</si>
  <si>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</si>
  <si>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</si>
  <si>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</si>
  <si>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</si>
  <si>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</si>
  <si>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</si>
  <si>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</si>
  <si>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</si>
  <si>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</si>
  <si>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</si>
  <si>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</si>
  <si>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</si>
  <si>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</si>
  <si>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</si>
  <si>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</si>
  <si>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</si>
  <si>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</si>
  <si>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</si>
  <si>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</si>
  <si>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</si>
  <si>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</si>
  <si>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</si>
  <si>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</si>
  <si>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</si>
  <si>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</si>
  <si>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</si>
  <si>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</si>
  <si>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</si>
  <si>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</si>
  <si>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</si>
  <si>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</si>
  <si>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</si>
  <si>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</si>
  <si>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</si>
  <si>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</si>
  <si>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</si>
  <si>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</si>
  <si>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</si>
  <si>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</si>
  <si>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</si>
  <si>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</si>
  <si>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</si>
  <si>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</si>
  <si>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</si>
  <si>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</si>
  <si>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</si>
  <si>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</si>
  <si>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</si>
  <si>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</si>
  <si>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</si>
  <si>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</si>
  <si>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</si>
  <si>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</si>
  <si>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</si>
  <si>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</si>
  <si>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</si>
  <si>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</si>
  <si>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</si>
  <si>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</si>
  <si>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</si>
  <si>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</si>
  <si>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</si>
  <si>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</si>
  <si>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</si>
  <si>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</si>
  <si>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</si>
  <si>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</si>
  <si>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</si>
  <si>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</si>
  <si>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</si>
  <si>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</si>
  <si>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</si>
  <si>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</si>
  <si>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</si>
  <si>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</si>
  <si>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</si>
  <si>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</si>
  <si>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</si>
  <si>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</si>
  <si>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</si>
  <si>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</si>
  <si>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</si>
  <si>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</si>
  <si>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</si>
  <si>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</si>
  <si>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</si>
  <si>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</si>
  <si>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</si>
  <si>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</si>
  <si>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</si>
  <si>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</si>
  <si>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</si>
  <si>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</si>
  <si>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</si>
  <si>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</si>
  <si>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</si>
  <si>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</si>
  <si>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</si>
  <si>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</si>
  <si>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</si>
  <si>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</si>
  <si>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</si>
  <si>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</si>
  <si>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</si>
  <si>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</si>
  <si>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</si>
  <si>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</si>
  <si>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</si>
  <si>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</si>
  <si>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</si>
  <si>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</si>
  <si>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</si>
  <si>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</si>
  <si>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</si>
  <si>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</si>
  <si>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</si>
  <si>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</si>
  <si>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</si>
  <si>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</si>
  <si>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</si>
  <si>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</si>
  <si>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</si>
  <si>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</si>
  <si>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</si>
  <si>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</si>
  <si>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</si>
  <si>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</si>
  <si>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</si>
  <si>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</si>
  <si>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</si>
  <si>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</si>
  <si>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</si>
  <si>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</si>
  <si>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</si>
  <si>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</si>
  <si>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</si>
  <si>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</si>
  <si>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</si>
  <si>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</si>
  <si>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</si>
  <si>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</si>
  <si>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</si>
  <si>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</si>
  <si>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</si>
  <si>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</si>
  <si>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</si>
  <si>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</si>
  <si>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</si>
  <si>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</si>
  <si>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</si>
  <si>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</si>
  <si>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</si>
  <si>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</si>
  <si>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</si>
  <si>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</si>
  <si>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</si>
  <si>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</si>
  <si>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</si>
  <si>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</si>
  <si>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</si>
  <si>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</si>
  <si>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</si>
  <si>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</si>
  <si>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</si>
  <si>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</si>
  <si>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</si>
  <si>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</si>
  <si>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</si>
  <si>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</si>
  <si>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</si>
  <si>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</si>
  <si>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</si>
  <si>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</si>
  <si>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</si>
  <si>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</si>
  <si>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</si>
  <si>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</si>
  <si>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</si>
  <si>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</si>
  <si>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</si>
  <si>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</si>
  <si>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</si>
  <si>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</si>
  <si>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</si>
  <si>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</si>
  <si>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</si>
  <si>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</si>
  <si>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</si>
  <si>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</si>
  <si>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</si>
  <si>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</si>
  <si>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</si>
  <si>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</si>
  <si>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</si>
  <si>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</si>
  <si>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</si>
  <si>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</si>
  <si>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</si>
  <si>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</si>
  <si>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</si>
  <si>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</si>
  <si>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</si>
  <si>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</si>
  <si>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</si>
  <si>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</si>
  <si>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</si>
  <si>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</si>
  <si>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</si>
  <si>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</si>
  <si>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</si>
  <si>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</si>
  <si>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</si>
  <si>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</si>
  <si>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</si>
  <si>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</si>
  <si>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</si>
  <si>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</si>
  <si>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</si>
  <si>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</si>
  <si>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</si>
  <si>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</si>
  <si>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</si>
  <si>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</si>
  <si>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</si>
  <si>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</si>
  <si>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</si>
  <si>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</si>
  <si>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</si>
  <si>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</si>
  <si>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</si>
  <si>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</si>
  <si>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</si>
  <si>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</si>
  <si>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</si>
  <si>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</si>
  <si>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</si>
  <si>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</si>
  <si>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</si>
  <si>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</si>
  <si>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</si>
  <si>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</si>
  <si>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</si>
  <si>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</si>
  <si>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</si>
  <si>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</si>
  <si>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</si>
  <si>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</si>
  <si>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</si>
  <si>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</si>
  <si>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</si>
  <si>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</si>
  <si>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</si>
  <si>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</si>
  <si>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</si>
  <si>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</si>
  <si>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</si>
  <si>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</si>
  <si>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</si>
  <si>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</si>
  <si>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</si>
  <si>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</si>
  <si>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</si>
  <si>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</si>
  <si>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</si>
  <si>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</si>
  <si>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</si>
  <si>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</si>
  <si>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</si>
  <si>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</si>
  <si>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</si>
  <si>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</si>
  <si>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</si>
  <si>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</si>
  <si>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</si>
  <si>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</si>
  <si>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</si>
  <si>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</si>
  <si>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</si>
  <si>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</si>
  <si>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</si>
  <si>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</si>
  <si>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</si>
  <si>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</si>
  <si>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</si>
  <si>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</si>
  <si>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</si>
  <si>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</si>
  <si>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</si>
  <si>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</si>
  <si>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</si>
  <si>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</si>
  <si>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</si>
  <si>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</si>
  <si>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</si>
  <si>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</si>
  <si>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</si>
  <si>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</si>
  <si>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</si>
  <si>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</si>
  <si>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</si>
  <si>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</si>
  <si>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</si>
  <si>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</si>
  <si>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</si>
  <si>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</si>
  <si>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</si>
  <si>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</si>
  <si>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</si>
  <si>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</si>
  <si>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</si>
  <si>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</si>
  <si>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</si>
  <si>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</si>
  <si>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</si>
  <si>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</si>
  <si>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</si>
  <si>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</si>
  <si>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</si>
  <si>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</si>
  <si>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</si>
  <si>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</si>
  <si>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</si>
  <si>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</si>
  <si>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</si>
  <si>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</si>
  <si>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</si>
  <si>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</si>
  <si>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</si>
  <si>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</si>
  <si>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</si>
  <si>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</si>
  <si>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</si>
  <si>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</si>
  <si>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</si>
  <si>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</si>
  <si>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</si>
  <si>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</si>
  <si>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</si>
  <si>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</si>
  <si>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</si>
  <si>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</si>
  <si>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</si>
  <si>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</si>
  <si>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</si>
  <si>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</si>
  <si>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</si>
  <si>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</si>
  <si>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</si>
  <si>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</si>
  <si>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</si>
  <si>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</si>
  <si>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</si>
  <si>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</si>
  <si>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</si>
  <si>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</si>
  <si>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</si>
  <si>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</si>
  <si>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</si>
  <si>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</si>
  <si>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</si>
  <si>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</si>
  <si>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</si>
  <si>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</si>
  <si>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</si>
  <si>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</si>
  <si>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</si>
  <si>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</si>
  <si>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</si>
  <si>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</si>
  <si>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</si>
  <si>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</si>
  <si>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</si>
  <si>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</si>
  <si>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</si>
  <si>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</si>
  <si>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</si>
  <si>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</si>
  <si>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</si>
  <si>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</si>
  <si>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</si>
  <si>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</si>
  <si>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</si>
  <si>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</si>
  <si>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</si>
  <si>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</si>
  <si>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</si>
  <si>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</si>
  <si>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</si>
  <si>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</si>
  <si>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</si>
  <si>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</si>
  <si>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</si>
  <si>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</si>
  <si>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</si>
  <si>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</si>
  <si>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</si>
  <si>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</si>
  <si>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</si>
  <si>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</si>
  <si>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</si>
  <si>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</si>
  <si>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</si>
  <si>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</si>
  <si>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</si>
  <si>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</si>
  <si>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</si>
  <si>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</si>
  <si>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</si>
  <si>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</si>
  <si>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</si>
  <si>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</si>
  <si>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</si>
  <si>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</si>
  <si>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</si>
  <si>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</si>
  <si>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</si>
  <si>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</si>
  <si>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</si>
  <si>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</si>
  <si>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</si>
  <si>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</si>
  <si>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</si>
  <si>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</si>
  <si>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</si>
  <si>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</si>
  <si>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</si>
  <si>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</si>
  <si>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</si>
  <si>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</si>
  <si>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</si>
  <si>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</si>
  <si>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</si>
  <si>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</si>
  <si>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</si>
  <si>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</si>
  <si>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</si>
  <si>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</si>
  <si>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</si>
  <si>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</si>
  <si>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</si>
  <si>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</si>
  <si>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</si>
  <si>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</si>
  <si>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</si>
  <si>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</si>
  <si>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</si>
  <si>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</si>
  <si>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</si>
  <si>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</si>
  <si>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</si>
  <si>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</si>
  <si>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</si>
  <si>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</si>
  <si>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</si>
  <si>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</si>
  <si>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</si>
  <si>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</si>
  <si>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</si>
  <si>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</si>
  <si>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</si>
  <si>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</si>
  <si>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</si>
  <si>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</si>
  <si>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</si>
  <si>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</si>
  <si>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</si>
  <si>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</si>
  <si>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</si>
  <si>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</si>
  <si>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</si>
  <si>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</si>
  <si>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</si>
  <si>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</si>
  <si>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</si>
  <si>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</si>
  <si>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</si>
  <si>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</si>
  <si>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</si>
  <si>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</si>
  <si>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</si>
  <si>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</si>
  <si>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</si>
  <si>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</si>
  <si>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</si>
  <si>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</si>
  <si>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</si>
  <si>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</si>
  <si>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</si>
  <si>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</si>
  <si>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</si>
  <si>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</si>
  <si>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</si>
  <si>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</si>
  <si>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</si>
  <si>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</si>
  <si>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</si>
  <si>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</si>
  <si>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</si>
  <si>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</si>
  <si>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</si>
  <si>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</si>
  <si>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</si>
  <si>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</si>
  <si>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</si>
  <si>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</si>
  <si>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</si>
  <si>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</si>
  <si>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</si>
  <si>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</si>
  <si>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</si>
  <si>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</si>
  <si>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</si>
  <si>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</si>
  <si>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</si>
  <si>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</si>
  <si>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</si>
  <si>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</si>
  <si>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</si>
  <si>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</si>
  <si>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</si>
  <si>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</si>
  <si>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</si>
  <si>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</si>
  <si>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</si>
  <si>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</si>
  <si>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</si>
  <si>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</si>
  <si>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</si>
  <si>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</si>
  <si>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</si>
  <si>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</si>
  <si>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</si>
  <si>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</si>
  <si>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</si>
  <si>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</si>
  <si>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</si>
  <si>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</si>
  <si>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</si>
  <si>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</si>
  <si>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</si>
  <si>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</si>
  <si>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</si>
  <si>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</si>
  <si>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</si>
  <si>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</si>
  <si>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</si>
  <si>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</si>
  <si>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</si>
  <si>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</si>
  <si>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</si>
  <si>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</si>
  <si>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</si>
  <si>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</si>
  <si>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</si>
  <si>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</si>
  <si>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</si>
  <si>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</si>
  <si>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</si>
  <si>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</si>
  <si>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</si>
  <si>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</si>
  <si>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</si>
  <si>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</si>
  <si>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</si>
  <si>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</si>
  <si>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</si>
  <si>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</si>
  <si>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</si>
  <si>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</si>
  <si>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</si>
  <si>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</si>
  <si>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</si>
  <si>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</si>
  <si>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</si>
  <si>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</si>
  <si>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</si>
  <si>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</si>
  <si>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</si>
  <si>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</si>
  <si>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</si>
  <si>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</si>
  <si>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</si>
  <si>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</si>
  <si>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</si>
  <si>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</si>
  <si>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</si>
  <si>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</si>
  <si>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</si>
  <si>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</si>
  <si>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</si>
  <si>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</si>
  <si>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</si>
  <si>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</si>
  <si>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</si>
  <si>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</si>
  <si>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</si>
  <si>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</si>
  <si>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</si>
  <si>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</si>
  <si>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</si>
  <si>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</si>
  <si>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</si>
  <si>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</si>
  <si>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</si>
  <si>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</si>
  <si>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</si>
  <si>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</si>
  <si>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</si>
  <si>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</si>
  <si>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</si>
  <si>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</si>
  <si>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</si>
  <si>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</si>
  <si>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</si>
  <si>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</si>
  <si>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</si>
  <si>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</si>
  <si>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</si>
  <si>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</si>
  <si>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</si>
  <si>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</si>
  <si>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</si>
  <si>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</si>
  <si>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</si>
  <si>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</si>
  <si>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</si>
  <si>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</si>
  <si>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</si>
  <si>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</si>
  <si>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</si>
  <si>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</si>
  <si>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</si>
  <si>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</si>
  <si>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</si>
  <si>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</si>
  <si>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</si>
  <si>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</si>
  <si>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</si>
  <si>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</si>
  <si>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</si>
  <si>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</si>
  <si>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</si>
  <si>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</si>
  <si>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</si>
  <si>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</si>
  <si>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</si>
  <si>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</si>
  <si>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</si>
  <si>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</si>
  <si>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</si>
  <si>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</si>
  <si>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</si>
  <si>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</si>
  <si>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</si>
  <si>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</si>
  <si>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</si>
  <si>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</si>
  <si>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</si>
  <si>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</si>
  <si>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</si>
  <si>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</si>
  <si>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</si>
  <si>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</si>
  <si>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</si>
  <si>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</si>
  <si>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</si>
  <si>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</si>
  <si>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</si>
  <si>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</si>
  <si>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</si>
  <si>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</si>
  <si>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</si>
  <si>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</si>
  <si>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</si>
  <si>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</si>
  <si>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</si>
  <si>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</si>
  <si>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</si>
  <si>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</si>
  <si>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</si>
  <si>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</si>
  <si>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</si>
  <si>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</si>
  <si>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</si>
  <si>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</si>
  <si>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</si>
  <si>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</si>
  <si>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</si>
  <si>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</si>
  <si>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</si>
  <si>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</si>
  <si>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</si>
  <si>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</si>
  <si>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</si>
  <si>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</si>
  <si>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</si>
  <si>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</si>
  <si>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</si>
  <si>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</si>
  <si>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</si>
  <si>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</si>
  <si>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</si>
  <si>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</si>
  <si>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</si>
  <si>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</si>
  <si>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</si>
  <si>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</si>
  <si>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</si>
  <si>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</si>
  <si>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</si>
  <si>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</si>
  <si>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</si>
  <si>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</si>
  <si>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</si>
  <si>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</si>
  <si>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</si>
  <si>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</si>
  <si>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</si>
  <si>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</si>
  <si>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</si>
  <si>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</si>
  <si>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</si>
  <si>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</si>
  <si>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</si>
  <si>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</si>
  <si>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</si>
  <si>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</si>
  <si>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</si>
  <si>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</si>
  <si>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</si>
  <si>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</si>
  <si>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</si>
  <si>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</si>
  <si>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</si>
  <si>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</si>
  <si>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</si>
  <si>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</si>
  <si>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</si>
  <si>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</si>
  <si>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</si>
  <si>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</si>
  <si>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</si>
  <si>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</si>
  <si>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</si>
  <si>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</si>
  <si>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</si>
  <si>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</si>
  <si>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</si>
  <si>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</si>
  <si>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</si>
  <si>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</si>
  <si>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</si>
  <si>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</si>
  <si>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</si>
  <si>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</si>
  <si>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</si>
  <si>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</si>
  <si>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</si>
  <si>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</si>
  <si>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</si>
  <si>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</si>
  <si>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</si>
  <si>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</si>
  <si>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</si>
  <si>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</si>
  <si>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</si>
  <si>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</si>
  <si>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</si>
  <si>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</si>
  <si>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</si>
  <si>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</si>
  <si>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</si>
  <si>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</si>
  <si>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</si>
  <si>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</si>
  <si>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</si>
  <si>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</si>
  <si>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</si>
  <si>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</si>
  <si>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</si>
  <si>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</si>
  <si>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</si>
  <si>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</si>
  <si>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</si>
  <si>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</si>
  <si>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</si>
  <si>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</si>
  <si>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</si>
  <si>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</si>
  <si>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</si>
  <si>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</si>
  <si>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</si>
  <si>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</si>
  <si>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</si>
  <si>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</si>
  <si>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</si>
  <si>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</si>
  <si>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</si>
  <si>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</si>
  <si>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</si>
  <si>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</si>
  <si>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</si>
  <si>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</si>
  <si>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</si>
  <si>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</si>
  <si>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</si>
  <si>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</si>
  <si>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</si>
  <si>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</si>
  <si>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</si>
  <si>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</si>
  <si>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</si>
  <si>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</si>
  <si>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</si>
  <si>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</si>
  <si>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</si>
  <si>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</si>
  <si>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</si>
  <si>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</si>
  <si>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</si>
  <si>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</si>
  <si>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</si>
  <si>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</si>
  <si>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</si>
  <si>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</si>
  <si>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</si>
  <si>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</si>
  <si>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</si>
  <si>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</si>
  <si>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</si>
  <si>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</si>
  <si>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</si>
  <si>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</si>
  <si>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</si>
  <si>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</si>
  <si>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</si>
  <si>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</si>
  <si>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</si>
  <si>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</si>
  <si>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</si>
  <si>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</si>
  <si>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</si>
  <si>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</si>
  <si>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</si>
  <si>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</si>
  <si>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</si>
  <si>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</si>
  <si>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</si>
  <si>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</si>
  <si>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</si>
  <si>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</si>
  <si>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</si>
  <si>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</si>
  <si>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</si>
  <si>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</si>
  <si>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</si>
  <si>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</si>
  <si>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</si>
  <si>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</si>
  <si>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</si>
  <si>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</si>
  <si>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</si>
  <si>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</si>
  <si>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</si>
  <si>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</si>
  <si>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</si>
  <si>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</si>
  <si>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</si>
  <si>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</si>
  <si>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</si>
  <si>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</si>
  <si>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</si>
  <si>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</si>
  <si>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</si>
  <si>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</si>
  <si>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</si>
  <si>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</si>
  <si>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</si>
  <si>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</si>
  <si>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</si>
  <si>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</si>
  <si>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</si>
  <si>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</si>
  <si>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</si>
  <si>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</si>
  <si>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</si>
  <si>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</si>
  <si>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</si>
  <si>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</si>
  <si>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</si>
  <si>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</si>
  <si>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</si>
  <si>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</si>
  <si>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</si>
  <si>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</si>
  <si>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</si>
  <si>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</si>
  <si>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</si>
  <si>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</si>
  <si>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</si>
  <si>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</si>
  <si>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</si>
  <si>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</si>
  <si>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</si>
  <si>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</si>
  <si>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</si>
  <si>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</si>
  <si>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</si>
  <si>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</si>
  <si>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</si>
  <si>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</si>
  <si>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</si>
  <si>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</si>
  <si>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</si>
  <si>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</si>
  <si>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</si>
  <si>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</si>
  <si>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</si>
  <si>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</si>
  <si>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</si>
  <si>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</si>
  <si>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</si>
  <si>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</si>
  <si>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</si>
  <si>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</si>
  <si>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</si>
  <si>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</si>
  <si>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</si>
  <si>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</si>
  <si>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</si>
  <si>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</si>
  <si>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</si>
  <si>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</si>
  <si>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</si>
  <si>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</si>
  <si>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</si>
  <si>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</si>
  <si>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</si>
  <si>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</si>
  <si>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</si>
  <si>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</si>
  <si>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</si>
  <si>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</si>
  <si>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</si>
  <si>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</si>
  <si>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</si>
  <si>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</si>
  <si>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</si>
  <si>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</si>
  <si>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</si>
  <si>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</si>
  <si>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</si>
  <si>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</si>
  <si>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</si>
  <si>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</si>
  <si>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</si>
  <si>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</si>
  <si>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</si>
  <si>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</si>
  <si>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</si>
  <si>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</si>
  <si>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</si>
  <si>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</si>
  <si>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</si>
  <si>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</si>
  <si>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</si>
  <si>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</si>
  <si>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</si>
  <si>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</si>
  <si>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</si>
  <si>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</si>
  <si>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</si>
  <si>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</si>
  <si>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</si>
  <si>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</si>
  <si>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</si>
  <si>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</si>
  <si>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</si>
  <si>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</si>
  <si>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</si>
  <si>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</si>
  <si>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</si>
  <si>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</si>
  <si>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</si>
  <si>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</si>
  <si>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</si>
  <si>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</si>
  <si>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</si>
  <si>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</si>
  <si>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</si>
  <si>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</si>
  <si>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</si>
  <si>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</si>
  <si>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</si>
  <si>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</si>
  <si>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</si>
  <si>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</si>
  <si>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</si>
  <si>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</si>
  <si>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</si>
  <si>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</si>
  <si>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</si>
  <si>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</si>
  <si>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</si>
  <si>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</si>
  <si>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</si>
  <si>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</si>
  <si>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</si>
  <si>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</si>
  <si>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</si>
  <si>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</si>
  <si>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</si>
  <si>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</si>
  <si>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</si>
  <si>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</si>
  <si>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</si>
  <si>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</si>
  <si>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</si>
  <si>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</si>
  <si>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</si>
  <si>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</si>
  <si>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</si>
  <si>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</si>
  <si>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</si>
  <si>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</si>
  <si>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</si>
  <si>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</si>
  <si>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</si>
  <si>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</si>
  <si>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</si>
  <si>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</si>
  <si>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</si>
  <si>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</si>
  <si>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</si>
  <si>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</si>
  <si>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</si>
  <si>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</si>
  <si>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</si>
  <si>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</si>
  <si>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</si>
  <si>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</si>
  <si>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</si>
  <si>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</si>
  <si>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</si>
  <si>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</si>
  <si>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</si>
  <si>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</si>
  <si>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</si>
  <si>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</si>
  <si>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</si>
  <si>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</si>
  <si>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</si>
  <si>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</si>
  <si>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</si>
  <si>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</si>
  <si>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</si>
  <si>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</si>
  <si>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</si>
  <si>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</si>
  <si>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</si>
  <si>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</si>
  <si>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</si>
  <si>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</si>
  <si>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</si>
  <si>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</si>
  <si>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</si>
  <si>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</si>
  <si>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</si>
  <si>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</si>
  <si>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</si>
  <si>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</si>
  <si>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</si>
  <si>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</si>
  <si>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</si>
  <si>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</si>
  <si>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</si>
  <si>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</si>
  <si>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</si>
  <si>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</si>
  <si>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</si>
  <si>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</si>
  <si>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</si>
  <si>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</si>
  <si>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</si>
  <si>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</si>
  <si>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</si>
  <si>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</si>
  <si>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</si>
  <si>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</si>
  <si>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</si>
  <si>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</si>
  <si>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</si>
  <si>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</si>
  <si>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</si>
  <si>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</si>
  <si>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</si>
  <si>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</si>
  <si>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</si>
  <si>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</si>
  <si>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</si>
  <si>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</si>
  <si>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</si>
  <si>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</si>
  <si>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</si>
  <si>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</si>
  <si>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</si>
  <si>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</si>
  <si>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</si>
  <si>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</si>
  <si>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</si>
  <si>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</si>
  <si>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</si>
  <si>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</si>
  <si>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</si>
  <si>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</si>
  <si>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</si>
  <si>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</si>
  <si>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</si>
  <si>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</si>
  <si>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</si>
  <si>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</si>
  <si>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</si>
  <si>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</si>
  <si>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</si>
  <si>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</si>
  <si>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</si>
  <si>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</si>
  <si>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</si>
  <si>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</si>
  <si>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</si>
  <si>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</si>
  <si>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</si>
  <si>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</si>
  <si>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</si>
  <si>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</si>
  <si>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</si>
  <si>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</si>
  <si>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</si>
  <si>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</si>
  <si>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</si>
  <si>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</si>
  <si>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</si>
  <si>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</si>
  <si>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</si>
  <si>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</si>
  <si>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</si>
  <si>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</si>
  <si>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</si>
  <si>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</si>
  <si>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</si>
  <si>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</si>
  <si>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</si>
  <si>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</si>
  <si>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</si>
  <si>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</si>
  <si>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</si>
  <si>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</si>
  <si>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</si>
  <si>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</si>
  <si>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</si>
  <si>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</si>
  <si>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</si>
  <si>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</si>
  <si>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</si>
  <si>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</si>
  <si>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</si>
  <si>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</si>
  <si>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</si>
  <si>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</si>
  <si>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</si>
  <si>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</si>
  <si>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</si>
  <si>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</si>
  <si>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</si>
  <si>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</si>
  <si>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</si>
  <si>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</si>
  <si>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</si>
  <si>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</si>
  <si>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</si>
  <si>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</si>
  <si>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</si>
  <si>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</si>
  <si>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</si>
  <si>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</si>
  <si>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</si>
  <si>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</si>
  <si>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</si>
  <si>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</si>
  <si>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</si>
  <si>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</si>
  <si>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</si>
  <si>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</si>
  <si>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</si>
  <si>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</si>
  <si>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</si>
  <si>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</si>
  <si>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</si>
  <si>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</si>
  <si>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</si>
  <si>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</si>
  <si>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</si>
  <si>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</si>
  <si>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</si>
  <si>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</si>
  <si>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</si>
  <si>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</si>
  <si>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</si>
  <si>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</si>
  <si>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</si>
  <si>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</si>
  <si>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</si>
  <si>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</si>
  <si>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</si>
  <si>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</si>
  <si>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</si>
  <si>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</si>
  <si>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</si>
  <si>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</si>
  <si>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</si>
  <si>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</si>
  <si>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</si>
  <si>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</si>
  <si>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</si>
  <si>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</si>
  <si>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</si>
  <si>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</si>
  <si>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</si>
  <si>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</si>
  <si>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</si>
  <si>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</si>
  <si>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</si>
  <si>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</si>
  <si>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</si>
  <si>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</si>
  <si>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</si>
  <si>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</si>
  <si>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</si>
  <si>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</si>
  <si>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</si>
  <si>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</si>
  <si>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</si>
  <si>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</si>
  <si>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</si>
  <si>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</si>
  <si>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</si>
  <si>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</si>
  <si>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</si>
  <si>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</si>
  <si>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</si>
  <si>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</si>
  <si>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</si>
  <si>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</si>
  <si>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</si>
  <si>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</si>
  <si>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</si>
  <si>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</si>
  <si>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</si>
  <si>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</si>
  <si>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</si>
  <si>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</si>
  <si>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</si>
  <si>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</si>
  <si>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</si>
  <si>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</si>
  <si>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</si>
  <si>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</si>
  <si>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</si>
  <si>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</si>
  <si>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</si>
  <si>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</si>
  <si>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</si>
  <si>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</si>
  <si>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</si>
  <si>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</si>
  <si>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</si>
  <si>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</si>
  <si>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</si>
  <si>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</si>
  <si>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</si>
  <si>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</si>
  <si>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</si>
  <si>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</si>
  <si>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</si>
  <si>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</si>
  <si>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</si>
  <si>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</si>
  <si>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</si>
  <si>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</si>
  <si>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</si>
  <si>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</si>
  <si>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</si>
  <si>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</si>
  <si>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</si>
  <si>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</si>
  <si>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</si>
  <si>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</si>
  <si>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</si>
  <si>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</si>
  <si>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</si>
  <si>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</si>
  <si>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</si>
  <si>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</si>
  <si>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</si>
  <si>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</si>
  <si>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</si>
  <si>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</si>
  <si>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</si>
  <si>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</si>
  <si>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</si>
  <si>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</si>
  <si>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</si>
  <si>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</si>
  <si>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</si>
  <si>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</si>
  <si>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</si>
  <si>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</si>
  <si>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</si>
  <si>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</si>
  <si>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</si>
  <si>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</si>
  <si>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</si>
  <si>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</si>
  <si>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</si>
  <si>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</si>
  <si>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</si>
  <si>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</si>
  <si>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</si>
  <si>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</si>
  <si>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</si>
  <si>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</si>
  <si>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</si>
  <si>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</si>
  <si>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</si>
  <si>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</si>
  <si>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</si>
  <si>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</si>
  <si>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</si>
  <si>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</si>
  <si>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</si>
  <si>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</si>
  <si>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</si>
  <si>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</si>
  <si>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</si>
  <si>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</si>
  <si>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</si>
  <si>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</si>
  <si>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</si>
  <si>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</si>
  <si>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</si>
  <si>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</si>
  <si>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</si>
  <si>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</si>
  <si>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</si>
  <si>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</si>
  <si>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</si>
  <si>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</si>
  <si>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</si>
  <si>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</si>
  <si>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</si>
  <si>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</si>
  <si>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</si>
  <si>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</si>
  <si>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</si>
  <si>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</si>
  <si>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</si>
  <si>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</si>
  <si>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</si>
  <si>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</si>
  <si>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</si>
  <si>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</si>
  <si>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</si>
  <si>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</si>
  <si>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</si>
  <si>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</si>
  <si>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</si>
  <si>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</si>
  <si>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</si>
  <si>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</si>
  <si>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</si>
  <si>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</si>
  <si>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</si>
  <si>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</si>
  <si>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</si>
  <si>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</si>
  <si>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</si>
  <si>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</si>
  <si>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</si>
  <si>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</si>
  <si>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</si>
  <si>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</si>
  <si>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</si>
  <si>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</si>
  <si>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</si>
  <si>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</si>
  <si>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</si>
  <si>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</si>
  <si>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</si>
  <si>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</si>
  <si>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</si>
  <si>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</si>
  <si>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</si>
  <si>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</si>
  <si>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</si>
  <si>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</si>
  <si>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</si>
  <si>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</si>
  <si>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</si>
  <si>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</si>
  <si>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</si>
  <si>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</si>
  <si>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</si>
  <si>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</si>
  <si>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</si>
  <si>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</si>
  <si>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</si>
  <si>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</si>
  <si>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</si>
  <si>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</si>
  <si>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</si>
  <si>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</si>
  <si>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</si>
  <si>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</si>
  <si>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</si>
  <si>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</si>
  <si>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</si>
  <si>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</si>
  <si>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</si>
  <si>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</si>
  <si>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</si>
  <si>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</si>
  <si>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</si>
  <si>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</si>
  <si>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</si>
  <si>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</si>
  <si>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</si>
  <si>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</si>
  <si>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</si>
  <si>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</si>
  <si>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</si>
  <si>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</si>
  <si>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</si>
  <si>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</si>
  <si>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</si>
  <si>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</si>
  <si>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</si>
  <si>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</si>
  <si>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</si>
  <si>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</si>
  <si>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</si>
  <si>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</si>
  <si>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</si>
  <si>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</si>
  <si>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</si>
  <si>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</si>
  <si>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</si>
  <si>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</si>
  <si>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</si>
  <si>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</si>
  <si>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</si>
  <si>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</si>
  <si>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</si>
  <si>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</si>
  <si>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</si>
  <si>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</si>
  <si>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</si>
  <si>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</si>
  <si>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</si>
  <si>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</si>
  <si>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</si>
  <si>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</si>
  <si>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</si>
  <si>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</si>
  <si>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</si>
  <si>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</si>
  <si>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</si>
  <si>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</si>
  <si>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</si>
  <si>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</si>
  <si>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</si>
  <si>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</si>
  <si>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</si>
  <si>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</si>
  <si>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</si>
  <si>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</si>
  <si>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</si>
  <si>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</si>
  <si>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</si>
  <si>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</si>
  <si>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</si>
  <si>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</si>
  <si>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</si>
  <si>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</si>
  <si>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</si>
  <si>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</si>
  <si>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</si>
  <si>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</si>
  <si>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</si>
  <si>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</si>
  <si>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</si>
  <si>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</si>
  <si>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</si>
  <si>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</si>
  <si>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</si>
  <si>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</si>
  <si>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</si>
  <si>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</si>
  <si>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</si>
  <si>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</si>
  <si>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</si>
  <si>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</si>
  <si>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</si>
  <si>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</si>
  <si>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</si>
  <si>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</si>
  <si>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</si>
  <si>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</si>
  <si>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</si>
  <si>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</si>
  <si>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</si>
  <si>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</si>
  <si>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</si>
  <si>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</si>
  <si>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</si>
  <si>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</si>
  <si>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</si>
  <si>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</si>
  <si>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</si>
  <si>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</si>
  <si>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</si>
  <si>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</si>
  <si>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</si>
  <si>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</si>
  <si>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</si>
  <si>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</si>
  <si>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</si>
  <si>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</si>
  <si>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</si>
  <si>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</si>
  <si>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</si>
  <si>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</si>
  <si>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</si>
  <si>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</si>
  <si>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</si>
  <si>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</si>
  <si>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</si>
  <si>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</si>
  <si>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</si>
  <si>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</si>
  <si>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</si>
  <si>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</si>
  <si>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</si>
  <si>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</si>
  <si>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</si>
  <si>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</si>
  <si>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</si>
  <si>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</si>
  <si>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</si>
  <si>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</si>
  <si>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</si>
  <si>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</si>
  <si>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</si>
  <si>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</si>
  <si>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</si>
  <si>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</si>
  <si>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</si>
  <si>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</si>
  <si>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</si>
  <si>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</si>
  <si>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</si>
  <si>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</si>
  <si>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</si>
  <si>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</si>
  <si>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</si>
  <si>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</si>
  <si>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</si>
  <si>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</si>
  <si>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</si>
  <si>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</si>
  <si>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</si>
  <si>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</si>
  <si>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</si>
  <si>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</si>
  <si>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</si>
  <si>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</si>
  <si>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</si>
  <si>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</si>
  <si>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</si>
  <si>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</si>
  <si>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</si>
  <si>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</si>
  <si>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</si>
  <si>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</si>
  <si>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</si>
  <si>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</si>
  <si>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</si>
  <si>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</si>
  <si>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</si>
  <si>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</si>
  <si>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</si>
  <si>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</si>
  <si>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</si>
  <si>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</si>
  <si>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</si>
  <si>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</si>
  <si>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</si>
  <si>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</si>
  <si>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</si>
  <si>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</si>
  <si>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</si>
  <si>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</si>
  <si>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</si>
  <si>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</si>
  <si>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</si>
  <si>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</si>
  <si>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</si>
  <si>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</si>
  <si>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</si>
  <si>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</si>
  <si>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</si>
  <si>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</si>
  <si>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</si>
  <si>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</si>
  <si>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</si>
  <si>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</si>
  <si>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</si>
  <si>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</si>
  <si>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</si>
  <si>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</si>
  <si>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</si>
  <si>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</si>
  <si>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</si>
  <si>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</si>
  <si>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</si>
  <si>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</si>
  <si>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</si>
  <si>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</si>
  <si>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</si>
  <si>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</si>
  <si>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</si>
  <si>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</si>
  <si>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</si>
  <si>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</si>
  <si>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</si>
  <si>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</si>
  <si>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</si>
  <si>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</si>
  <si>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</si>
  <si>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</si>
  <si>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</si>
  <si>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</si>
  <si>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</si>
  <si>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</si>
  <si>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</si>
  <si>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</si>
  <si>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</si>
  <si>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</si>
  <si>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</si>
  <si>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</si>
  <si>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</si>
  <si>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</si>
  <si>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</si>
  <si>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</si>
  <si>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</si>
  <si>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</si>
  <si>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</si>
  <si>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</si>
  <si>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</si>
  <si>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</si>
  <si>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</si>
  <si>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</si>
  <si>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</si>
  <si>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</si>
  <si>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</si>
  <si>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</si>
  <si>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</si>
  <si>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</si>
  <si>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</si>
  <si>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</si>
  <si>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</si>
  <si>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</si>
  <si>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</si>
  <si>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</si>
  <si>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</si>
  <si>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</si>
  <si>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</si>
  <si>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</si>
  <si>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</si>
  <si>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</si>
  <si>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</si>
  <si>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</si>
  <si>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</si>
  <si>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</si>
  <si>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</si>
  <si>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</si>
  <si>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</si>
  <si>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</si>
  <si>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</si>
  <si>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</si>
  <si>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</si>
  <si>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</si>
  <si>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</si>
  <si>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</si>
  <si>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</si>
  <si>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</si>
  <si>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</si>
  <si>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</si>
  <si>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</si>
  <si>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</si>
  <si>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</si>
  <si>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</si>
  <si>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</si>
  <si>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</si>
  <si>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</si>
  <si>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</si>
  <si>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</si>
  <si>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</si>
  <si>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</si>
  <si>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</si>
  <si>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</si>
  <si>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</si>
  <si>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</si>
  <si>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</si>
  <si>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</si>
  <si>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</si>
  <si>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</si>
  <si>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</si>
  <si>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</si>
  <si>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</si>
  <si>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</si>
  <si>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</si>
  <si>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</si>
  <si>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</si>
  <si>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</si>
  <si>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</si>
  <si>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</si>
  <si>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</si>
  <si>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</si>
  <si>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</si>
  <si>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</si>
  <si>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</si>
  <si>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</si>
  <si>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</si>
  <si>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</si>
  <si>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</si>
  <si>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</si>
  <si>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</si>
  <si>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</si>
  <si>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</si>
  <si>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</si>
  <si>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</si>
  <si>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</si>
  <si>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</si>
  <si>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</si>
  <si>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</si>
  <si>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</si>
  <si>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</si>
  <si>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</si>
  <si>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</si>
  <si>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</si>
  <si>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</si>
  <si>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</si>
  <si>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</si>
  <si>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</si>
  <si>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</si>
  <si>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</si>
  <si>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</si>
  <si>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</si>
  <si>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</si>
  <si>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</si>
  <si>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</si>
  <si>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</si>
  <si>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</si>
  <si>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</si>
  <si>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</si>
  <si>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</si>
  <si>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</si>
  <si>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</si>
  <si>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</si>
  <si>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</si>
  <si>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</si>
  <si>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</si>
  <si>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</si>
  <si>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</si>
  <si>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</si>
  <si>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</si>
  <si>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</si>
  <si>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</si>
  <si>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</si>
  <si>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</si>
  <si>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</si>
  <si>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</si>
  <si>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</si>
  <si>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</si>
  <si>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</si>
  <si>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</si>
  <si>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</si>
  <si>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</si>
  <si>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</si>
  <si>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</si>
  <si>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</si>
  <si>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</si>
  <si>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</si>
  <si>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</si>
  <si>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</si>
  <si>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</si>
  <si>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</si>
  <si>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</si>
  <si>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</si>
  <si>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</si>
  <si>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</si>
  <si>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</si>
  <si>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</si>
  <si>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</si>
  <si>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</si>
  <si>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</si>
  <si>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</si>
  <si>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</si>
  <si>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</si>
  <si>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</si>
  <si>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</si>
  <si>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</si>
  <si>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</si>
  <si>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</si>
  <si>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</si>
  <si>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</si>
  <si>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</si>
  <si>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</si>
  <si>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</si>
  <si>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</si>
  <si>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</si>
  <si>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</si>
  <si>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</si>
  <si>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</si>
  <si>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</si>
  <si>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</si>
  <si>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</si>
  <si>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</si>
  <si>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</si>
  <si>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</si>
  <si>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</si>
  <si>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</si>
  <si>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</si>
  <si>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</si>
  <si>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</si>
  <si>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</si>
  <si>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</si>
  <si>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</si>
  <si>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</si>
  <si>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</si>
  <si>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</si>
  <si>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</si>
  <si>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</si>
  <si>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</si>
  <si>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</si>
  <si>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</si>
  <si>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</si>
  <si>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</si>
  <si>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</si>
  <si>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</si>
  <si>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</si>
  <si>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</si>
  <si>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</si>
  <si>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</si>
  <si>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</si>
  <si>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</si>
  <si>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</si>
  <si>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</si>
  <si>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</si>
  <si>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</si>
  <si>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</si>
  <si>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</si>
  <si>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</si>
  <si>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</si>
  <si>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</si>
  <si>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</si>
  <si>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</si>
  <si>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</si>
  <si>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</si>
  <si>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</si>
  <si>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</si>
  <si>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</si>
  <si>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</si>
  <si>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</si>
  <si>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</si>
  <si>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</si>
  <si>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</si>
  <si>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</si>
  <si>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</si>
  <si>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</si>
  <si>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</si>
  <si>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</si>
  <si>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</si>
  <si>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</si>
  <si>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</si>
  <si>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</si>
  <si>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</si>
  <si>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</si>
  <si>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</si>
  <si>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</si>
  <si>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</si>
  <si>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</si>
  <si>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</si>
  <si>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</si>
  <si>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</si>
  <si>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</si>
  <si>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</si>
  <si>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</si>
  <si>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</si>
  <si>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</si>
  <si>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</si>
  <si>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</si>
  <si>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</si>
  <si>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</si>
  <si>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</si>
  <si>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</si>
  <si>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</si>
  <si>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</si>
  <si>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</si>
  <si>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</si>
  <si>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</si>
  <si>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</si>
  <si>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</si>
  <si>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</si>
  <si>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</si>
  <si>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</si>
  <si>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</si>
  <si>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</si>
  <si>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</si>
  <si>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</si>
  <si>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</si>
  <si>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</si>
  <si>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</si>
  <si>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</si>
  <si>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</si>
  <si>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</si>
  <si>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</si>
  <si>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</si>
  <si>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</si>
  <si>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</si>
  <si>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</si>
  <si>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</si>
  <si>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</si>
  <si>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</si>
  <si>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</si>
  <si>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</si>
  <si>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</si>
  <si>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</si>
  <si>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</si>
  <si>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</si>
  <si>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</si>
  <si>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</si>
  <si>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</si>
  <si>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</si>
  <si>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</si>
  <si>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</si>
  <si>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</si>
  <si>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</si>
  <si>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</si>
  <si>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</si>
  <si>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</si>
  <si>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</si>
  <si>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</si>
  <si>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</si>
  <si>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</si>
  <si>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</si>
  <si>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</si>
  <si>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</si>
  <si>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</si>
  <si>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</si>
  <si>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</si>
  <si>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</si>
  <si>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</si>
  <si>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</si>
  <si>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</si>
  <si>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</si>
  <si>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</si>
  <si>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</si>
  <si>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</si>
  <si>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</si>
  <si>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</si>
  <si>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</si>
  <si>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</si>
  <si>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</si>
  <si>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</si>
  <si>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</si>
  <si>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</si>
  <si>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</si>
  <si>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</si>
  <si>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</si>
  <si>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</si>
  <si>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</si>
  <si>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</si>
  <si>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</si>
  <si>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</si>
  <si>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</si>
  <si>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</si>
  <si>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</si>
  <si>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</si>
  <si>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</si>
  <si>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</si>
  <si>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</si>
  <si>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</si>
  <si>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</si>
  <si>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</si>
  <si>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</si>
  <si>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</si>
  <si>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</si>
  <si>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</si>
  <si>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</si>
  <si>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</si>
  <si>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</si>
  <si>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</si>
  <si>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</si>
  <si>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</si>
  <si>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</si>
  <si>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</si>
  <si>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</si>
  <si>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</si>
  <si>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</si>
  <si>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</si>
  <si>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</si>
  <si>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</si>
  <si>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</si>
  <si>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</si>
  <si>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</si>
  <si>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</si>
  <si>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</si>
  <si>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</si>
  <si>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</si>
  <si>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</si>
  <si>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</si>
  <si>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</si>
  <si>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</si>
  <si>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</si>
  <si>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</si>
  <si>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</si>
  <si>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</si>
  <si>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</si>
  <si>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</si>
  <si>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</si>
  <si>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</si>
  <si>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</si>
  <si>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</si>
  <si>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</si>
  <si>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</si>
  <si>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</si>
  <si>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</si>
  <si>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</si>
  <si>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</si>
  <si>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</si>
  <si>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</si>
  <si>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</si>
  <si>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</si>
  <si>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</si>
  <si>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</si>
  <si>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</si>
  <si>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</si>
  <si>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</si>
  <si>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</si>
  <si>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</si>
  <si>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</si>
  <si>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</si>
  <si>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</si>
  <si>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</si>
  <si>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</si>
  <si>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</si>
  <si>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</si>
  <si>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</si>
  <si>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</si>
  <si>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</si>
  <si>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</si>
  <si>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</si>
  <si>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</si>
  <si>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</si>
  <si>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</si>
  <si>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</si>
  <si>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</si>
  <si>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</si>
  <si>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</si>
  <si>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</si>
  <si>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</si>
  <si>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</si>
  <si>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</si>
  <si>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</si>
  <si>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</si>
  <si>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</si>
  <si>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</si>
  <si>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</si>
  <si>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</si>
  <si>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</si>
  <si>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</si>
  <si>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</si>
  <si>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</si>
  <si>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</si>
  <si>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</si>
  <si>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</si>
  <si>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</si>
  <si>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</si>
  <si>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</si>
  <si>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</si>
  <si>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</si>
  <si>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</si>
  <si>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</si>
  <si>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</si>
  <si>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</si>
  <si>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</si>
  <si>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</si>
  <si>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</si>
  <si>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</si>
  <si>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</si>
  <si>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</si>
  <si>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</si>
  <si>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</si>
  <si>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</si>
  <si>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</si>
  <si>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</si>
  <si>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</si>
  <si>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</si>
  <si>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</si>
  <si>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</si>
  <si>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</si>
  <si>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</si>
  <si>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</si>
  <si>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</si>
  <si>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</si>
  <si>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</si>
  <si>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</si>
  <si>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</si>
  <si>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</si>
  <si>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</si>
  <si>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</si>
  <si>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</si>
  <si>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</si>
  <si>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</si>
  <si>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</si>
  <si>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</si>
  <si>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</si>
  <si>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</si>
  <si>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</si>
  <si>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</si>
  <si>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</si>
  <si>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</si>
  <si>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</si>
  <si>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</si>
  <si>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</si>
  <si>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</si>
  <si>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</si>
  <si>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</si>
  <si>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</si>
  <si>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</si>
  <si>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</si>
  <si>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</si>
  <si>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</si>
  <si>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</si>
  <si>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</si>
  <si>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</si>
  <si>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</si>
  <si>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</si>
  <si>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</si>
  <si>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</si>
  <si>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</si>
  <si>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</si>
  <si>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</si>
  <si>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</si>
  <si>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</si>
  <si>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</si>
  <si>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</si>
  <si>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</si>
  <si>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</si>
  <si>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</si>
  <si>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</si>
  <si>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</si>
  <si>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</si>
  <si>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</si>
  <si>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</si>
  <si>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</si>
  <si>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</si>
  <si>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</si>
  <si>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</si>
  <si>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</si>
  <si>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</si>
  <si>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</si>
  <si>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</si>
  <si>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</si>
  <si>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</si>
  <si>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</si>
  <si>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</si>
  <si>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</si>
  <si>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</si>
  <si>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</si>
  <si>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</si>
  <si>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</si>
  <si>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</si>
  <si>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</si>
  <si>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</si>
  <si>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</si>
  <si>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</si>
  <si>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</si>
  <si>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</si>
  <si>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</si>
  <si>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</si>
  <si>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</si>
  <si>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</si>
  <si>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</si>
  <si>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</si>
  <si>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</si>
  <si>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</si>
  <si>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</si>
  <si>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</si>
  <si>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</si>
  <si>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</si>
  <si>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</si>
  <si>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</si>
  <si>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</si>
  <si>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</si>
  <si>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</si>
  <si>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</si>
  <si>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</si>
  <si>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</si>
  <si>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</si>
  <si>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</si>
  <si>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</si>
  <si>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</si>
  <si>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</si>
  <si>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</si>
  <si>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</si>
  <si>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</si>
  <si>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</si>
  <si>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</si>
  <si>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</si>
  <si>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</si>
  <si>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</si>
  <si>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</si>
  <si>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</si>
  <si>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</si>
  <si>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</si>
  <si>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</si>
  <si>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</si>
  <si>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</si>
  <si>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</si>
  <si>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</si>
  <si>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</si>
  <si>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</si>
  <si>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</si>
  <si>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</si>
  <si>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</si>
  <si>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</si>
  <si>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</si>
  <si>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</si>
  <si>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</si>
  <si>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</si>
  <si>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</si>
  <si>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</si>
  <si>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</si>
  <si>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</si>
  <si>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</si>
  <si>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</si>
  <si>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</si>
  <si>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</si>
  <si>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</si>
  <si>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</si>
  <si>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</si>
  <si>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</si>
  <si>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</si>
  <si>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</si>
  <si>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</si>
  <si>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</si>
  <si>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</si>
  <si>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</si>
  <si>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</si>
  <si>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</si>
  <si>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</si>
  <si>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</si>
  <si>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</si>
  <si>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</si>
  <si>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</si>
  <si>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</si>
  <si>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</si>
  <si>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</si>
  <si>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</si>
  <si>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</si>
  <si>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</si>
  <si>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</si>
  <si>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</si>
  <si>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</si>
  <si>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</si>
  <si>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</si>
  <si>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</si>
  <si>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</si>
  <si>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</si>
  <si>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</si>
  <si>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</si>
  <si>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</si>
  <si>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</si>
  <si>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</si>
  <si>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</si>
  <si>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</si>
  <si>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</si>
  <si>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</si>
  <si>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</si>
  <si>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</si>
  <si>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</si>
  <si>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</si>
  <si>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</si>
  <si>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</si>
  <si>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</si>
  <si>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</si>
  <si>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</si>
  <si>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</si>
  <si>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</si>
  <si>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</si>
  <si>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</si>
  <si>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</si>
  <si>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</si>
  <si>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</si>
  <si>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</si>
  <si>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</si>
  <si>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</si>
  <si>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</si>
  <si>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</si>
  <si>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</si>
  <si>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</si>
  <si>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</si>
  <si>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</si>
  <si>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</si>
  <si>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</si>
  <si>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</si>
  <si>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</si>
  <si>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</si>
  <si>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</si>
  <si>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</si>
  <si>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</si>
  <si>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</si>
  <si>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</si>
  <si>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</si>
  <si>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</si>
  <si>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</si>
  <si>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</si>
  <si>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</si>
  <si>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</si>
  <si>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</si>
  <si>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</si>
  <si>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</si>
  <si>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</si>
  <si>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</si>
  <si>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</si>
  <si>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</si>
  <si>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</si>
  <si>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</si>
  <si>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</si>
  <si>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</si>
  <si>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</si>
  <si>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</si>
  <si>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</si>
  <si>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</si>
  <si>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</si>
  <si>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</si>
  <si>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</si>
  <si>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</si>
  <si>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</si>
  <si>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</si>
  <si>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</si>
  <si>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</si>
  <si>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</si>
  <si>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</si>
  <si>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</si>
  <si>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</si>
  <si>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</si>
  <si>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</si>
  <si>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</si>
  <si>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</si>
  <si>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</si>
  <si>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</si>
  <si>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</si>
  <si>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</si>
  <si>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</si>
  <si>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</si>
  <si>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</si>
  <si>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</si>
  <si>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</si>
  <si>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</si>
  <si>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</si>
  <si>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</si>
  <si>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</si>
  <si>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</si>
  <si>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</si>
  <si>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</si>
  <si>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</si>
  <si>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</si>
  <si>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</si>
  <si>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</si>
  <si>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</si>
  <si>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</si>
  <si>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</si>
  <si>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</si>
  <si>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</si>
  <si>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</si>
  <si>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</si>
  <si>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</si>
  <si>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</si>
  <si>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</si>
  <si>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</si>
  <si>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</si>
  <si>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</si>
  <si>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</si>
  <si>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</si>
  <si>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</si>
  <si>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</si>
  <si>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</si>
  <si>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</si>
  <si>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</si>
  <si>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</si>
  <si>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</si>
  <si>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</si>
  <si>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</si>
  <si>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</si>
  <si>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</si>
  <si>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</si>
  <si>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</si>
  <si>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</si>
  <si>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</si>
  <si>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</si>
  <si>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</si>
  <si>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</si>
  <si>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</si>
  <si>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</si>
  <si>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</si>
  <si>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</si>
  <si>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</si>
  <si>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</si>
  <si>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</si>
  <si>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</si>
  <si>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</si>
  <si>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</si>
  <si>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</si>
  <si>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</si>
  <si>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</si>
  <si>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</si>
  <si>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</si>
  <si>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</si>
  <si>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</si>
  <si>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</si>
  <si>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</si>
  <si>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</si>
  <si>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</si>
  <si>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</si>
  <si>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</si>
  <si>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</si>
  <si>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</si>
  <si>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</si>
  <si>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</si>
  <si>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</si>
  <si>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</si>
  <si>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</si>
  <si>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</si>
  <si>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</si>
  <si>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</si>
  <si>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</si>
  <si>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</si>
  <si>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</si>
  <si>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</si>
  <si>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</si>
  <si>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</si>
  <si>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</si>
  <si>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</si>
  <si>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</si>
  <si>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</si>
  <si>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</si>
  <si>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</si>
  <si>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</si>
  <si>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</si>
  <si>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</si>
  <si>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</si>
  <si>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</si>
  <si>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</si>
  <si>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</si>
  <si>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</si>
  <si>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</si>
  <si>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</si>
  <si>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</si>
  <si>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</si>
  <si>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</si>
  <si>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</si>
  <si>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</si>
  <si>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</si>
  <si>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</si>
  <si>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</si>
  <si>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</si>
  <si>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</si>
  <si>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</si>
  <si>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</si>
  <si>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</si>
  <si>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</si>
  <si>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</si>
  <si>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</si>
  <si>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</si>
  <si>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</si>
  <si>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</si>
  <si>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</si>
  <si>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</si>
  <si>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</si>
  <si>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</si>
  <si>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</si>
  <si>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</si>
  <si>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</si>
  <si>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</si>
  <si>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</si>
  <si>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</si>
  <si>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</si>
  <si>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</si>
  <si>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</si>
  <si>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</si>
  <si>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</si>
  <si>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</si>
  <si>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</si>
  <si>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</si>
  <si>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</si>
  <si>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</si>
  <si>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</si>
  <si>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</si>
  <si>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</si>
  <si>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</si>
  <si>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</si>
  <si>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</si>
  <si>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</si>
  <si>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</si>
  <si>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</si>
  <si>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</si>
  <si>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</si>
  <si>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</si>
  <si>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</si>
  <si>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</si>
  <si>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</si>
  <si>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</si>
  <si>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</si>
  <si>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</si>
  <si>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</si>
  <si>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</si>
  <si>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</si>
  <si>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</si>
  <si>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</si>
  <si>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</si>
  <si>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</si>
  <si>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</si>
  <si>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</si>
  <si>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</si>
  <si>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</si>
  <si>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</si>
  <si>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</si>
  <si>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</si>
  <si>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</si>
  <si>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</si>
  <si>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</si>
  <si>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</si>
  <si>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</si>
  <si>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</si>
  <si>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</si>
  <si>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</si>
  <si>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</si>
  <si>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</si>
  <si>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</si>
  <si>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</si>
  <si>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</si>
  <si>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</si>
  <si>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</si>
  <si>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</si>
  <si>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</si>
  <si>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</si>
  <si>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</si>
  <si>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</si>
  <si>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</si>
  <si>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</si>
  <si>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</si>
  <si>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</si>
  <si>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</si>
  <si>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</si>
  <si>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</si>
  <si>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</si>
  <si>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</si>
  <si>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</si>
  <si>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</si>
  <si>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</si>
  <si>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</si>
  <si>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</si>
  <si>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</si>
  <si>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</si>
  <si>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</si>
  <si>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</si>
  <si>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</si>
  <si>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</si>
  <si>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</si>
  <si>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</si>
  <si>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</si>
  <si>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</si>
  <si>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</si>
  <si>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</si>
  <si>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</si>
  <si>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</si>
  <si>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</si>
  <si>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</si>
  <si>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</si>
  <si>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</si>
  <si>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</si>
  <si>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</si>
  <si>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</si>
  <si>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</si>
  <si>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</si>
  <si>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</si>
  <si>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</si>
  <si>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</si>
  <si>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</si>
  <si>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</si>
  <si>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</si>
  <si>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</si>
  <si>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</si>
  <si>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</si>
  <si>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</si>
  <si>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</si>
  <si>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</si>
  <si>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</si>
  <si>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</si>
  <si>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</si>
  <si>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</si>
  <si>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</si>
  <si>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</si>
  <si>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</si>
  <si>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</si>
  <si>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</si>
  <si>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</si>
  <si>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</si>
  <si>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</si>
  <si>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</si>
  <si>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</si>
  <si>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</si>
  <si>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</si>
  <si>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</si>
  <si>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</si>
  <si>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</si>
  <si>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</si>
  <si>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</si>
  <si>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</si>
  <si>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</si>
  <si>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</si>
  <si>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</si>
  <si>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</si>
  <si>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</si>
  <si>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</si>
  <si>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</si>
  <si>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</si>
  <si>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</si>
  <si>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</si>
  <si>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</si>
  <si>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</si>
  <si>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</si>
  <si>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</si>
  <si>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</si>
  <si>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</si>
  <si>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</si>
  <si>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</si>
  <si>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</si>
  <si>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</si>
  <si>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</si>
  <si>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</si>
  <si>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</si>
  <si>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</si>
  <si>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</si>
  <si>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</si>
  <si>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</si>
  <si>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</si>
  <si>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</si>
  <si>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</si>
  <si>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</si>
  <si>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</si>
  <si>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</si>
  <si>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</si>
  <si>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</si>
  <si>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</si>
  <si>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</si>
  <si>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</si>
  <si>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</si>
  <si>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</si>
  <si>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</si>
  <si>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</si>
  <si>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</si>
  <si>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</si>
  <si>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</si>
  <si>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</si>
  <si>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</si>
  <si>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</si>
  <si>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</si>
  <si>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</si>
  <si>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</si>
  <si>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</si>
  <si>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</si>
  <si>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</si>
  <si>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</si>
  <si>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</si>
  <si>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</si>
  <si>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</si>
  <si>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</si>
  <si>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</si>
  <si>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</si>
  <si>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</si>
  <si>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</si>
  <si>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</si>
  <si>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</si>
  <si>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</si>
  <si>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</si>
  <si>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</si>
  <si>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</si>
  <si>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</si>
  <si>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</si>
  <si>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</si>
  <si>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</si>
  <si>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</si>
  <si>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</si>
  <si>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</si>
  <si>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</si>
  <si>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</si>
  <si>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</si>
  <si>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</si>
  <si>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</si>
  <si>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</si>
  <si>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</si>
  <si>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</si>
  <si>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</si>
  <si>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</si>
  <si>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</si>
  <si>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</si>
  <si>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</si>
  <si>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</si>
  <si>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</si>
  <si>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</si>
  <si>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</si>
  <si>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</si>
  <si>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</si>
  <si>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</si>
  <si>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</si>
  <si>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</si>
  <si>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</si>
  <si>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</si>
  <si>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</si>
  <si>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</si>
  <si>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</si>
  <si>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</si>
  <si>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</si>
  <si>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</si>
  <si>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</si>
  <si>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</si>
  <si>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</si>
  <si>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</si>
  <si>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</si>
  <si>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</si>
  <si>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</si>
  <si>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</si>
  <si>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</si>
  <si>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</si>
  <si>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</si>
  <si>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</si>
  <si>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</si>
  <si>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</si>
  <si>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</si>
  <si>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</si>
  <si>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</si>
  <si>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</si>
  <si>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</si>
  <si>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</si>
  <si>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</si>
  <si>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</si>
  <si>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</si>
  <si>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</si>
  <si>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</si>
  <si>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</si>
  <si>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</si>
  <si>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</si>
  <si>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</si>
  <si>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</si>
  <si>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</si>
  <si>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</si>
  <si>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</si>
  <si>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</si>
  <si>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</si>
  <si>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</si>
  <si>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</si>
  <si>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</si>
  <si>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</si>
  <si>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</si>
  <si>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</si>
  <si>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</si>
  <si>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</si>
  <si>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</si>
  <si>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</si>
  <si>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</si>
  <si>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</si>
  <si>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</si>
  <si>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</si>
  <si>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</si>
  <si>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</si>
  <si>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</si>
  <si>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</si>
  <si>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</si>
  <si>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</si>
  <si>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</si>
  <si>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</si>
  <si>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</si>
  <si>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</si>
  <si>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</si>
  <si>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</si>
  <si>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</si>
  <si>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</si>
  <si>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</si>
  <si>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</si>
  <si>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</si>
  <si>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</si>
  <si>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</si>
  <si>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</si>
  <si>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</si>
  <si>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</si>
  <si>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</si>
  <si>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</si>
  <si>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</si>
  <si>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</si>
  <si>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</si>
  <si>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</si>
  <si>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</si>
  <si>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</si>
  <si>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</si>
  <si>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</si>
  <si>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</si>
  <si>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</si>
  <si>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</si>
  <si>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</si>
  <si>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</si>
  <si>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</si>
  <si>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</si>
  <si>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</si>
  <si>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</si>
  <si>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</si>
  <si>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</si>
  <si>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</si>
  <si>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</si>
  <si>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</si>
  <si>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</si>
  <si>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</si>
  <si>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</si>
  <si>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</si>
  <si>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</si>
  <si>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</si>
  <si>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</si>
  <si>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</si>
  <si>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</si>
  <si>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</si>
  <si>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</si>
  <si>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</si>
  <si>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</si>
  <si>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</si>
  <si>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</si>
  <si>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</si>
  <si>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</si>
  <si>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</si>
  <si>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</si>
  <si>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</si>
  <si>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</si>
  <si>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</si>
  <si>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</si>
  <si>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</si>
  <si>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</si>
  <si>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</si>
  <si>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</si>
  <si>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</si>
  <si>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</si>
  <si>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</si>
  <si>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</si>
  <si>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</si>
  <si>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</si>
  <si>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</si>
  <si>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</si>
  <si>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</si>
  <si>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</si>
  <si>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</si>
  <si>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</si>
  <si>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</si>
  <si>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</si>
  <si>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</si>
  <si>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</si>
  <si>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</si>
  <si>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</si>
  <si>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</si>
  <si>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</si>
  <si>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</si>
  <si>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</si>
  <si>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</si>
  <si>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</si>
  <si>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</si>
  <si>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</si>
  <si>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</si>
  <si>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</si>
  <si>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</si>
  <si>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</si>
  <si>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</si>
  <si>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</si>
  <si>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</si>
  <si>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</si>
  <si>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</si>
  <si>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</si>
  <si>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</si>
  <si>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</si>
  <si>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</si>
  <si>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</si>
  <si>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</si>
  <si>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</si>
  <si>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</si>
  <si>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</si>
  <si>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</si>
  <si>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</si>
  <si>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</si>
  <si>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</si>
  <si>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</si>
  <si>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</si>
  <si>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</si>
  <si>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</si>
  <si>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</si>
  <si>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</si>
  <si>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</si>
  <si>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</si>
  <si>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</si>
  <si>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</si>
  <si>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</si>
  <si>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</si>
  <si>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</si>
  <si>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</si>
  <si>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</si>
  <si>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</si>
  <si>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</si>
  <si>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</si>
  <si>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</si>
  <si>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</si>
  <si>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</si>
  <si>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</si>
  <si>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</si>
  <si>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</si>
  <si>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</si>
  <si>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</si>
  <si>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</si>
  <si>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</si>
  <si>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</si>
  <si>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</si>
  <si>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</si>
  <si>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</si>
  <si>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</si>
  <si>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</si>
  <si>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</si>
  <si>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</si>
  <si>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</si>
  <si>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</si>
  <si>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</si>
  <si>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</si>
  <si>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</si>
  <si>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</si>
  <si>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</si>
  <si>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</si>
  <si>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</si>
  <si>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</si>
  <si>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</si>
  <si>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</si>
  <si>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</si>
  <si>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</si>
  <si>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</si>
  <si>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</si>
  <si>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</si>
  <si>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</si>
  <si>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</si>
  <si>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</si>
  <si>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</si>
  <si>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</si>
  <si>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</si>
  <si>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</si>
  <si>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</si>
  <si>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</si>
  <si>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</si>
  <si>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</si>
  <si>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</si>
  <si>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</si>
  <si>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</si>
  <si>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</si>
  <si>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</si>
  <si>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</si>
  <si>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</si>
  <si>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</si>
  <si>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</si>
  <si>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</si>
  <si>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</si>
  <si>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</si>
  <si>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</si>
  <si>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</si>
  <si>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</si>
  <si>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</si>
  <si>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</si>
  <si>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</si>
  <si>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</si>
  <si>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</si>
  <si>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</si>
  <si>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</si>
  <si>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</si>
  <si>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</si>
  <si>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</si>
  <si>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</si>
  <si>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</si>
  <si>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</si>
  <si>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</si>
  <si>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</si>
  <si>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</si>
  <si>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</si>
  <si>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</si>
  <si>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</si>
  <si>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</si>
  <si>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</si>
  <si>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</si>
  <si>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</si>
  <si>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</si>
  <si>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</si>
  <si>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</si>
  <si>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</si>
  <si>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</si>
  <si>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</si>
  <si>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</si>
  <si>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</si>
  <si>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</si>
  <si>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</si>
  <si>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</si>
  <si>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</si>
  <si>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</si>
  <si>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</si>
  <si>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</si>
  <si>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</si>
  <si>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</si>
  <si>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</si>
  <si>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</si>
  <si>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</si>
  <si>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</si>
  <si>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</si>
  <si>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</si>
  <si>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</si>
  <si>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</si>
  <si>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</si>
  <si>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</si>
  <si>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</si>
  <si>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</si>
  <si>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</si>
  <si>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</si>
  <si>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</si>
  <si>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</si>
  <si>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</si>
  <si>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</si>
  <si>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</si>
  <si>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</si>
  <si>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</si>
  <si>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</si>
  <si>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</si>
  <si>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</si>
  <si>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</si>
  <si>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</si>
  <si>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</si>
  <si>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</si>
  <si>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</si>
  <si>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</si>
  <si>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</si>
  <si>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</si>
  <si>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</si>
  <si>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</si>
  <si>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</si>
  <si>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</si>
  <si>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</si>
  <si>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</si>
  <si>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</si>
  <si>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</si>
  <si>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</si>
  <si>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</si>
  <si>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</si>
  <si>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</si>
  <si>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</si>
  <si>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</si>
  <si>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</si>
  <si>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</si>
  <si>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</si>
  <si>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</si>
  <si>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</si>
  <si>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</si>
  <si>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</si>
  <si>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</si>
  <si>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</si>
  <si>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</si>
  <si>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</si>
  <si>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</si>
  <si>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</si>
  <si>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</si>
  <si>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</si>
  <si>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</si>
  <si>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</si>
  <si>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</si>
  <si>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</si>
  <si>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</si>
  <si>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</si>
  <si>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</si>
  <si>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</si>
  <si>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</si>
  <si>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</si>
  <si>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</si>
  <si>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</si>
  <si>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</si>
  <si>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</si>
  <si>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</si>
  <si>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</si>
  <si>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</si>
  <si>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</si>
  <si>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</si>
  <si>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</si>
  <si>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</si>
  <si>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</si>
  <si>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</si>
  <si>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</si>
  <si>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</si>
  <si>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</si>
  <si>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</si>
  <si>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</si>
  <si>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</si>
  <si>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</si>
  <si>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</si>
  <si>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</si>
  <si>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</si>
  <si>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</si>
  <si>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</si>
  <si>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</si>
  <si>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</si>
  <si>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</si>
  <si>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</si>
  <si>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</si>
  <si>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</si>
  <si>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</si>
  <si>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</si>
  <si>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</si>
  <si>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</si>
  <si>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</si>
  <si>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</si>
  <si>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</si>
  <si>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</si>
  <si>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</si>
  <si>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</si>
  <si>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</si>
  <si>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</si>
  <si>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</si>
  <si>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</si>
  <si>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</si>
  <si>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</si>
  <si>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</si>
  <si>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</si>
  <si>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</si>
  <si>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</si>
  <si>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</si>
  <si>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</si>
  <si>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</si>
  <si>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</si>
  <si>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</si>
  <si>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</si>
  <si>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</si>
  <si>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</si>
  <si>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</si>
  <si>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</si>
  <si>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</si>
  <si>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</si>
  <si>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</si>
  <si>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</si>
  <si>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</si>
  <si>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</si>
  <si>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</si>
  <si>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</si>
  <si>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</si>
  <si>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</si>
  <si>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</si>
  <si>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</si>
  <si>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</si>
  <si>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</si>
  <si>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</si>
  <si>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</si>
  <si>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</si>
  <si>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</si>
  <si>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</si>
  <si>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</si>
  <si>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</si>
  <si>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</si>
  <si>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</si>
  <si>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</si>
  <si>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</si>
  <si>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</si>
  <si>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</si>
  <si>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</si>
  <si>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</si>
  <si>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</si>
  <si>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</si>
  <si>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</si>
  <si>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</si>
  <si>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</si>
  <si>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</si>
  <si>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</si>
  <si>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</si>
  <si>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</si>
  <si>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</si>
  <si>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</si>
  <si>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</si>
  <si>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</si>
  <si>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</si>
  <si>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</si>
  <si>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</si>
  <si>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</si>
  <si>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</si>
  <si>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</si>
  <si>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</si>
  <si>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</si>
  <si>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</si>
  <si>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</si>
  <si>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</si>
  <si>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</si>
  <si>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</si>
  <si>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</si>
  <si>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</si>
  <si>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</si>
  <si>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</si>
  <si>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</si>
  <si>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</si>
  <si>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</si>
  <si>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</si>
  <si>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</si>
  <si>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</si>
  <si>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</si>
  <si>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</si>
  <si>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</si>
  <si>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</si>
  <si>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</si>
  <si>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</si>
  <si>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</si>
  <si>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</si>
  <si>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</si>
  <si>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</si>
  <si>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</si>
  <si>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</si>
  <si>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</si>
  <si>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</si>
  <si>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</si>
  <si>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</si>
  <si>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</si>
  <si>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</si>
  <si>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</si>
  <si>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</si>
  <si>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</si>
  <si>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</si>
  <si>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</si>
  <si>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</si>
  <si>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</si>
  <si>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</si>
  <si>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</si>
  <si>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</si>
  <si>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</si>
  <si>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</si>
  <si>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</si>
  <si>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</si>
  <si>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</si>
  <si>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</si>
  <si>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</si>
  <si>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</si>
  <si>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</si>
  <si>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</si>
  <si>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</si>
  <si>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</si>
  <si>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</si>
  <si>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</si>
  <si>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</si>
  <si>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</si>
  <si>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</si>
  <si>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</si>
  <si>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</si>
  <si>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</si>
  <si>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</si>
  <si>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</si>
  <si>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</si>
  <si>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</si>
  <si>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</si>
  <si>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</si>
  <si>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</si>
  <si>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</si>
  <si>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</si>
  <si>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</si>
  <si>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</si>
  <si>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</si>
  <si>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</si>
  <si>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</si>
  <si>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</si>
  <si>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</si>
  <si>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</si>
  <si>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</si>
  <si>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</si>
  <si>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</si>
  <si>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</si>
  <si>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</si>
  <si>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</si>
  <si>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</si>
  <si>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</si>
  <si>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</si>
  <si>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</si>
  <si>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</si>
  <si>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</si>
  <si>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</si>
  <si>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</si>
  <si>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</si>
  <si>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</si>
  <si>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</si>
  <si>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</si>
  <si>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</si>
  <si>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</si>
  <si>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</si>
  <si>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</si>
  <si>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</si>
  <si>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</si>
  <si>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</si>
  <si>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</si>
  <si>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</si>
  <si>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</si>
  <si>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</si>
  <si>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</si>
  <si>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</si>
  <si>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</si>
  <si>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</si>
  <si>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</si>
  <si>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</si>
  <si>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</si>
  <si>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</si>
  <si>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</si>
  <si>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</si>
  <si>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</si>
  <si>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</si>
  <si>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</si>
  <si>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</si>
  <si>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</si>
  <si>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</si>
  <si>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</si>
  <si>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</si>
  <si>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</si>
  <si>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</si>
  <si>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</si>
  <si>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</si>
  <si>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</si>
  <si>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</si>
  <si>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</si>
  <si>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</si>
  <si>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</si>
  <si>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</si>
  <si>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</si>
  <si>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</si>
  <si>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</si>
  <si>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</si>
  <si>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</si>
  <si>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</si>
  <si>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</si>
  <si>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</si>
  <si>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</si>
  <si>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</si>
  <si>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</si>
  <si>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</si>
  <si>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</si>
  <si>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</si>
  <si>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</si>
  <si>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</si>
  <si>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</si>
  <si>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</si>
  <si>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</si>
  <si>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</si>
  <si>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</si>
  <si>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</si>
  <si>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</si>
  <si>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</si>
  <si>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</si>
  <si>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</si>
  <si>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</si>
  <si>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</si>
  <si>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</si>
  <si>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</si>
  <si>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</si>
  <si>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</si>
  <si>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</si>
  <si>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</si>
  <si>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</si>
  <si>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</si>
  <si>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</si>
  <si>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</si>
  <si>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</si>
  <si>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</si>
  <si>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</si>
  <si>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</si>
  <si>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</si>
  <si>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</si>
  <si>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</si>
  <si>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</si>
  <si>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</si>
  <si>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</si>
  <si>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</si>
  <si>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</si>
  <si>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</si>
  <si>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</si>
  <si>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</si>
  <si>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</si>
  <si>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</si>
  <si>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</si>
  <si>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</si>
  <si>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</si>
  <si>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</si>
  <si>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</si>
  <si>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</si>
  <si>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</si>
  <si>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</si>
  <si>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</si>
  <si>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</si>
  <si>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</si>
  <si>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</si>
  <si>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</si>
  <si>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</si>
  <si>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</si>
  <si>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</si>
  <si>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</si>
  <si>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</si>
  <si>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</si>
  <si>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</si>
  <si>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</si>
  <si>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</si>
  <si>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</si>
  <si>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</si>
  <si>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</si>
  <si>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</si>
  <si>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</si>
  <si>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</si>
  <si>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</si>
  <si>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</si>
  <si>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</si>
  <si>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</si>
  <si>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</si>
  <si>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</si>
  <si>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</si>
  <si>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</si>
  <si>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</si>
  <si>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</si>
  <si>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</si>
  <si>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</si>
  <si>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</si>
  <si>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</si>
  <si>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</si>
  <si>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</si>
  <si>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</si>
  <si>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</si>
  <si>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</si>
  <si>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</si>
  <si>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</si>
  <si>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</si>
  <si>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</si>
  <si>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</si>
  <si>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</si>
  <si>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</si>
  <si>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</si>
  <si>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</si>
  <si>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</si>
  <si>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</si>
  <si>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</si>
  <si>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</si>
  <si>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</si>
  <si>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</si>
  <si>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</si>
  <si>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</si>
  <si>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</si>
  <si>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</si>
  <si>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</si>
  <si>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</si>
  <si>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</si>
  <si>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</si>
  <si>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</si>
  <si>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</si>
  <si>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</si>
  <si>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</si>
  <si>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</si>
  <si>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</si>
  <si>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</si>
  <si>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</si>
  <si>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</si>
  <si>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</si>
  <si>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</si>
  <si>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</si>
  <si>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</si>
  <si>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</si>
  <si>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</si>
  <si>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</si>
  <si>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</si>
  <si>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</si>
  <si>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</si>
  <si>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</si>
  <si>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</si>
  <si>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</si>
  <si>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</si>
  <si>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</si>
  <si>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</si>
  <si>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</si>
  <si>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</si>
  <si>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</si>
  <si>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</si>
  <si>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</si>
  <si>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</si>
  <si>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</si>
  <si>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</si>
  <si>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</si>
  <si>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</si>
  <si>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</si>
  <si>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</si>
  <si>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</si>
  <si>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</si>
  <si>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</si>
  <si>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</si>
  <si>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</si>
  <si>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</si>
  <si>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</si>
  <si>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</si>
  <si>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</si>
  <si>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</si>
  <si>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</si>
  <si>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</si>
  <si>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</si>
  <si>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</si>
  <si>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</si>
  <si>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</si>
  <si>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</si>
  <si>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</si>
  <si>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</si>
  <si>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</si>
  <si>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</si>
  <si>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</si>
  <si>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</si>
  <si>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</si>
  <si>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</si>
  <si>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</si>
  <si>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</si>
  <si>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</si>
  <si>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</si>
  <si>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</si>
  <si>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</si>
  <si>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</si>
  <si>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</si>
  <si>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</si>
  <si>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</si>
  <si>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</si>
  <si>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</si>
  <si>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</si>
  <si>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</si>
  <si>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</si>
  <si>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</si>
  <si>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</si>
  <si>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</si>
  <si>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</si>
  <si>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</si>
  <si>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</si>
  <si>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</si>
  <si>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</si>
  <si>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</si>
  <si>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</si>
  <si>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</si>
  <si>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</si>
  <si>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</si>
  <si>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</si>
  <si>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</si>
  <si>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</si>
  <si>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</si>
  <si>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</si>
  <si>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</si>
  <si>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</si>
  <si>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</si>
  <si>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</si>
  <si>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</si>
  <si>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</si>
  <si>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</si>
  <si>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</si>
  <si>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</si>
  <si>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</si>
  <si>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</si>
  <si>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</si>
  <si>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</si>
  <si>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</si>
  <si>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</si>
  <si>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</si>
  <si>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</si>
  <si>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</si>
  <si>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</si>
  <si>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</si>
  <si>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</si>
  <si>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</si>
  <si>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</si>
  <si>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</si>
  <si>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</si>
  <si>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</si>
  <si>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</si>
  <si>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</si>
  <si>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</si>
  <si>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</si>
  <si>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</si>
  <si>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</si>
  <si>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</si>
  <si>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</si>
  <si>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</si>
  <si>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</si>
  <si>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</si>
  <si>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</si>
  <si>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</si>
  <si>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</si>
  <si>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</si>
  <si>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</si>
  <si>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</si>
  <si>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</si>
  <si>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</si>
  <si>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</si>
  <si>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</si>
  <si>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</si>
  <si>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</si>
  <si>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</si>
  <si>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</si>
  <si>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</si>
  <si>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</si>
  <si>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</si>
  <si>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</si>
  <si>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</si>
  <si>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</si>
  <si>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</si>
  <si>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</si>
  <si>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</si>
  <si>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</si>
  <si>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</si>
  <si>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</si>
  <si>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</si>
  <si>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</si>
  <si>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</si>
  <si>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</si>
  <si>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</si>
  <si>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</si>
  <si>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</si>
  <si>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</si>
  <si>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</si>
  <si>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</si>
  <si>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</si>
  <si>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</si>
  <si>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</si>
  <si>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</si>
  <si>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</si>
  <si>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</si>
  <si>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</si>
  <si>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</si>
  <si>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</si>
  <si>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</si>
  <si>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</si>
  <si>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</si>
  <si>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</si>
  <si>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</si>
  <si>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</si>
  <si>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</si>
  <si>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</si>
  <si>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</si>
  <si>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</si>
  <si>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</si>
  <si>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</si>
  <si>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</si>
  <si>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</si>
  <si>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</si>
  <si>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</si>
  <si>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</si>
  <si>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</si>
  <si>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</si>
  <si>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</si>
  <si>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</si>
  <si>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</si>
  <si>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</si>
  <si>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</si>
  <si>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</si>
  <si>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</si>
  <si>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</si>
  <si>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</si>
  <si>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</si>
  <si>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</si>
  <si>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</si>
  <si>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</si>
  <si>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</si>
  <si>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</si>
  <si>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</si>
  <si>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</si>
  <si>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</si>
  <si>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</si>
  <si>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</si>
  <si>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</si>
  <si>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</si>
  <si>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</si>
  <si>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</si>
  <si>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</si>
  <si>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</si>
  <si>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</si>
  <si>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</si>
  <si>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</si>
  <si>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</si>
  <si>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</si>
  <si>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</si>
  <si>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</si>
  <si>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</si>
  <si>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</si>
  <si>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</si>
  <si>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</si>
  <si>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</si>
  <si>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</si>
  <si>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</si>
  <si>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</si>
  <si>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</si>
  <si>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</si>
  <si>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</si>
  <si>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</si>
  <si>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</si>
  <si>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</si>
  <si>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</si>
  <si>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</si>
  <si>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</si>
  <si>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</si>
  <si>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</si>
  <si>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</si>
  <si>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</si>
  <si>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</si>
  <si>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</si>
  <si>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</si>
  <si>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</si>
  <si>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</si>
  <si>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</si>
  <si>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</si>
  <si>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</si>
  <si>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</si>
  <si>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</si>
  <si>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</si>
  <si>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</si>
  <si>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</si>
  <si>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</si>
  <si>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</si>
  <si>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</si>
  <si>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</si>
  <si>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</si>
  <si>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</si>
  <si>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</si>
  <si>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</si>
  <si>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</si>
  <si>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</si>
  <si>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</si>
  <si>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</si>
  <si>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</si>
  <si>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</si>
  <si>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</si>
  <si>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</si>
  <si>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</si>
  <si>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</si>
  <si>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</si>
  <si>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</si>
  <si>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</si>
  <si>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</si>
  <si>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</si>
  <si>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</si>
  <si>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</si>
  <si>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</si>
  <si>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</si>
  <si>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</si>
  <si>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</si>
  <si>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</si>
  <si>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</si>
  <si>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</si>
  <si>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</si>
  <si>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</si>
  <si>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</si>
  <si>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</si>
  <si>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</si>
  <si>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</si>
  <si>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</si>
  <si>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</si>
  <si>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</si>
  <si>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</si>
  <si>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</si>
  <si>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</si>
  <si>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</si>
  <si>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</si>
  <si>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</si>
  <si>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</si>
  <si>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</si>
  <si>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</si>
  <si>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</si>
  <si>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</si>
  <si>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</si>
  <si>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</si>
  <si>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</si>
  <si>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</si>
  <si>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</si>
  <si>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</si>
  <si>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</si>
  <si>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</si>
  <si>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</si>
  <si>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</si>
  <si>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</si>
  <si>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</si>
  <si>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</si>
  <si>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</si>
  <si>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</si>
  <si>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</si>
  <si>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</si>
  <si>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</si>
  <si>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</si>
  <si>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</si>
  <si>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</si>
  <si>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</si>
  <si>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</si>
  <si>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</si>
  <si>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</si>
  <si>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</si>
  <si>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</si>
  <si>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</si>
  <si>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</si>
  <si>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</si>
  <si>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</si>
  <si>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</si>
  <si>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</si>
  <si>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</si>
  <si>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</si>
  <si>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</si>
  <si>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</si>
  <si>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</si>
  <si>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</si>
  <si>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</si>
  <si>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</si>
  <si>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</si>
  <si>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</si>
  <si>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</si>
  <si>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</si>
  <si>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</si>
  <si>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</si>
  <si>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</si>
  <si>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</si>
  <si>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</si>
  <si>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</si>
  <si>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</si>
  <si>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</si>
  <si>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</si>
  <si>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</si>
  <si>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</si>
  <si>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</si>
  <si>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</si>
  <si>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</si>
  <si>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</si>
  <si>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</si>
  <si>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</si>
  <si>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</si>
  <si>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</si>
  <si>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</si>
  <si>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</si>
  <si>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</si>
  <si>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</si>
  <si>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</si>
  <si>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</si>
  <si>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</si>
  <si>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</si>
  <si>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</si>
  <si>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</si>
  <si>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</si>
  <si>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</si>
  <si>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</si>
  <si>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</si>
  <si>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</si>
  <si>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</si>
  <si>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</si>
  <si>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</si>
  <si>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</si>
  <si>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</si>
  <si>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</si>
  <si>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</si>
  <si>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</si>
  <si>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</si>
  <si>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</si>
  <si>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</si>
  <si>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</si>
  <si>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</si>
  <si>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</si>
  <si>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</si>
  <si>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</si>
  <si>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</si>
  <si>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</si>
  <si>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</si>
  <si>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</si>
  <si>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</si>
  <si>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</si>
  <si>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</si>
  <si>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</si>
  <si>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</si>
  <si>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</si>
  <si>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</si>
  <si>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</si>
  <si>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</si>
  <si>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</si>
  <si>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</si>
  <si>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</si>
  <si>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</si>
  <si>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</si>
  <si>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</si>
  <si>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</si>
  <si>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</si>
  <si>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</si>
  <si>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</si>
  <si>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</si>
  <si>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</si>
  <si>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</si>
  <si>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</si>
  <si>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</si>
  <si>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</si>
  <si>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</si>
  <si>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</si>
  <si>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</si>
  <si>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</si>
  <si>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</si>
  <si>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</si>
  <si>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</si>
  <si>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</si>
  <si>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</si>
  <si>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</si>
  <si>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</si>
  <si>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</si>
  <si>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</si>
  <si>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</si>
  <si>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</si>
  <si>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</si>
  <si>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</si>
  <si>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</si>
  <si>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</si>
  <si>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</si>
  <si>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</si>
  <si>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</si>
  <si>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</si>
  <si>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</si>
  <si>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</si>
  <si>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</si>
  <si>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</si>
  <si>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</si>
  <si>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</si>
  <si>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</si>
  <si>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</si>
  <si>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</si>
  <si>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</si>
  <si>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</si>
  <si>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</si>
  <si>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</si>
  <si>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</si>
  <si>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</si>
  <si>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</si>
  <si>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</si>
  <si>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</si>
  <si>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</si>
  <si>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</si>
  <si>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</si>
  <si>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</si>
  <si>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</si>
  <si>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</si>
  <si>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</si>
  <si>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</si>
  <si>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</si>
  <si>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</si>
  <si>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</si>
  <si>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</si>
  <si>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</si>
  <si>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</si>
  <si>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</si>
  <si>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</si>
  <si>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</si>
  <si>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</si>
  <si>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</si>
  <si>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</si>
  <si>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</si>
  <si>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</si>
  <si>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</si>
  <si>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</si>
  <si>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</si>
  <si>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</si>
  <si>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</si>
  <si>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</si>
  <si>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</si>
  <si>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</si>
  <si>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</si>
  <si>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</si>
  <si>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</si>
  <si>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</si>
  <si>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</si>
  <si>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</si>
  <si>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</si>
  <si>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</si>
  <si>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</si>
  <si>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</si>
  <si>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</si>
  <si>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</si>
  <si>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</si>
  <si>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</si>
  <si>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</si>
  <si>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</si>
  <si>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</si>
  <si>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</si>
  <si>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</si>
  <si>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</si>
  <si>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</si>
  <si>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</si>
  <si>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</si>
  <si>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</si>
  <si>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</si>
  <si>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</si>
  <si>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</si>
  <si>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</si>
  <si>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</si>
  <si>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</si>
  <si>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</si>
  <si>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</si>
  <si>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</si>
  <si>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</si>
  <si>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</si>
  <si>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</si>
  <si>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</si>
  <si>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</si>
  <si>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</si>
  <si>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</si>
  <si>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</si>
  <si>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</si>
  <si>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</si>
  <si>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</si>
  <si>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</si>
  <si>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</si>
  <si>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</si>
  <si>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</si>
  <si>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</si>
  <si>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</si>
  <si>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</si>
  <si>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</si>
  <si>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</si>
  <si>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</si>
  <si>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</si>
  <si>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</si>
  <si>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</si>
  <si>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</si>
  <si>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</si>
  <si>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</si>
  <si>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</si>
  <si>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</si>
  <si>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</si>
  <si>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</si>
  <si>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</si>
  <si>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</si>
  <si>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</si>
  <si>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</si>
  <si>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</si>
  <si>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</si>
  <si>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</si>
  <si>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</si>
  <si>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</si>
  <si>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</si>
  <si>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</si>
  <si>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</si>
  <si>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</si>
  <si>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</si>
  <si>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</si>
  <si>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</si>
  <si>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</si>
  <si>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</si>
  <si>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</si>
  <si>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</si>
  <si>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</si>
  <si>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</si>
  <si>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</si>
  <si>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</si>
  <si>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</si>
  <si>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</si>
  <si>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</si>
  <si>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</si>
  <si>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</si>
  <si>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</si>
  <si>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</si>
  <si>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</si>
  <si>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</si>
  <si>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</si>
  <si>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</si>
  <si>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</si>
  <si>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</si>
  <si>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</si>
  <si>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</si>
  <si>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</si>
  <si>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</si>
  <si>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</si>
  <si>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</si>
  <si>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</si>
  <si>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</si>
  <si>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</si>
  <si>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</si>
  <si>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</si>
  <si>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</si>
  <si>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</si>
  <si>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</si>
  <si>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</si>
  <si>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</si>
  <si>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</si>
  <si>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</si>
  <si>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</si>
  <si>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</si>
  <si>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</si>
  <si>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</si>
  <si>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</si>
  <si>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</si>
  <si>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</si>
  <si>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</si>
  <si>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</si>
  <si>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</si>
  <si>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</si>
  <si>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</si>
  <si>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</si>
  <si>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</si>
  <si>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</si>
  <si>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</si>
  <si>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</si>
  <si>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</si>
  <si>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</si>
  <si>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</si>
  <si>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</si>
  <si>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</si>
  <si>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</si>
  <si>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</si>
  <si>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</si>
  <si>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</si>
  <si>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</si>
  <si>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</si>
  <si>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</si>
  <si>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</si>
  <si>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</si>
  <si>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</si>
  <si>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</si>
  <si>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</si>
  <si>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</si>
  <si>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</si>
  <si>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</si>
  <si>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</si>
  <si>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</si>
  <si>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</si>
  <si>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</si>
  <si>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</si>
  <si>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</si>
  <si>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</si>
  <si>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</si>
  <si>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</si>
  <si>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</si>
  <si>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</si>
  <si>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</si>
  <si>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</si>
  <si>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</si>
  <si>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</si>
  <si>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</si>
  <si>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</si>
  <si>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</si>
  <si>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</si>
  <si>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</si>
  <si>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</si>
  <si>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</si>
  <si>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</si>
  <si>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</si>
  <si>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</si>
  <si>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</si>
  <si>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</si>
  <si>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</si>
  <si>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</si>
  <si>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</si>
  <si>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</si>
  <si>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</si>
  <si>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</si>
  <si>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</si>
  <si>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</si>
  <si>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</si>
  <si>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</si>
  <si>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</si>
  <si>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</si>
  <si>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</si>
  <si>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</si>
  <si>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</si>
  <si>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</si>
  <si>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</si>
  <si>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</si>
  <si>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</si>
  <si>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</si>
  <si>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</si>
  <si>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</si>
  <si>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</si>
  <si>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</si>
  <si>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</si>
  <si>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</si>
  <si>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</si>
  <si>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</si>
  <si>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</si>
  <si>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</si>
  <si>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</si>
  <si>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</si>
  <si>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</si>
  <si>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</si>
  <si>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</si>
  <si>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</si>
  <si>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</si>
  <si>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</si>
  <si>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</si>
  <si>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</si>
  <si>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</si>
  <si>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</si>
  <si>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</si>
  <si>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</si>
  <si>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</si>
  <si>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</si>
  <si>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</si>
  <si>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</si>
  <si>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</si>
  <si>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</si>
  <si>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</si>
  <si>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</si>
  <si>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</si>
  <si>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</si>
  <si>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</si>
  <si>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</si>
  <si>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</si>
  <si>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</si>
  <si>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</si>
  <si>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</si>
  <si>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</si>
  <si>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</si>
  <si>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</si>
  <si>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</si>
  <si>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</si>
  <si>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</si>
  <si>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</si>
  <si>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</si>
  <si>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</si>
  <si>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</si>
  <si>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</si>
  <si>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</si>
  <si>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</si>
  <si>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</si>
  <si>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</si>
  <si>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</si>
  <si>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</si>
  <si>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</si>
  <si>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</si>
  <si>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</si>
  <si>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</si>
  <si>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</si>
  <si>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</si>
  <si>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</si>
  <si>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</si>
  <si>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</si>
  <si>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</si>
  <si>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</si>
  <si>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</si>
  <si>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</si>
  <si>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</si>
  <si>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</si>
  <si>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</si>
  <si>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</si>
  <si>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</si>
  <si>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</si>
  <si>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</si>
  <si>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</si>
  <si>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</si>
  <si>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</si>
  <si>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</si>
  <si>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</si>
  <si>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</si>
  <si>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</si>
  <si>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</si>
  <si>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</si>
  <si>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</si>
  <si>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</si>
  <si>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</si>
  <si>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</si>
  <si>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</si>
  <si>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</si>
  <si>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</si>
  <si>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</si>
  <si>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</si>
  <si>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</si>
  <si>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</si>
  <si>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</si>
  <si>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</si>
  <si>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</si>
  <si>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</si>
  <si>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</si>
  <si>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</si>
  <si>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</si>
  <si>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</si>
  <si>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</si>
  <si>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</si>
  <si>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</si>
  <si>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</si>
  <si>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</si>
  <si>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</si>
  <si>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</si>
  <si>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</si>
  <si>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</si>
  <si>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</si>
  <si>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</si>
  <si>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</si>
  <si>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</si>
  <si>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</si>
  <si>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</si>
  <si>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</si>
  <si>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</si>
  <si>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</si>
  <si>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</si>
  <si>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</si>
  <si>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</si>
  <si>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</si>
  <si>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</si>
  <si>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</si>
  <si>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</si>
  <si>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</si>
  <si>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</si>
  <si>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</si>
  <si>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</si>
  <si>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</si>
  <si>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</si>
  <si>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</si>
  <si>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</si>
  <si>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</si>
  <si>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</si>
  <si>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</si>
  <si>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</si>
  <si>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</si>
  <si>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</si>
  <si>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</si>
  <si>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</si>
  <si>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</si>
  <si>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</si>
  <si>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</si>
  <si>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</si>
  <si>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</si>
  <si>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</si>
  <si>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</si>
  <si>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</si>
  <si>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</si>
  <si>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</si>
  <si>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</si>
  <si>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</si>
  <si>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</si>
  <si>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</si>
  <si>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</si>
  <si>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</si>
  <si>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</si>
  <si>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</si>
  <si>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</si>
  <si>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</si>
  <si>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</si>
  <si>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</si>
  <si>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</si>
  <si>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</si>
  <si>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</si>
  <si>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</si>
  <si>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</si>
  <si>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</si>
  <si>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</si>
  <si>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</si>
  <si>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</si>
  <si>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</si>
  <si>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</si>
  <si>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</si>
  <si>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</si>
  <si>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</si>
  <si>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</si>
  <si>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</si>
  <si>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</si>
  <si>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</si>
  <si>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</si>
  <si>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</si>
  <si>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</si>
  <si>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</si>
  <si>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</si>
  <si>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</si>
  <si>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</si>
  <si>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</si>
  <si>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</si>
  <si>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</si>
  <si>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</si>
  <si>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</si>
  <si>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</si>
  <si>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</si>
  <si>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</si>
  <si>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</si>
  <si>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</si>
  <si>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</si>
  <si>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</si>
  <si>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</si>
  <si>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</si>
  <si>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</si>
  <si>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</si>
  <si>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</si>
  <si>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</si>
  <si>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</si>
  <si>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</si>
  <si>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</si>
  <si>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</si>
  <si>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</si>
  <si>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</si>
  <si>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</si>
  <si>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</si>
  <si>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</si>
  <si>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</si>
  <si>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</si>
  <si>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</si>
  <si>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</si>
  <si>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</si>
  <si>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</si>
  <si>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</si>
  <si>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</si>
  <si>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</si>
  <si>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</si>
  <si>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</si>
  <si>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</si>
  <si>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</si>
  <si>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</si>
  <si>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</si>
  <si>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</si>
  <si>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</si>
  <si>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</si>
  <si>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</si>
  <si>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</si>
  <si>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</si>
  <si>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</si>
  <si>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</si>
  <si>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</si>
  <si>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</si>
  <si>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</si>
  <si>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</si>
  <si>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</si>
  <si>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</si>
  <si>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</si>
  <si>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</si>
  <si>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</si>
  <si>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</si>
  <si>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</si>
  <si>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</si>
  <si>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</si>
  <si>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</si>
  <si>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</si>
  <si>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</si>
  <si>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</si>
  <si>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</si>
  <si>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</si>
  <si>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</si>
  <si>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</si>
  <si>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</si>
  <si>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</si>
  <si>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</si>
  <si>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</si>
  <si>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</si>
  <si>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</si>
  <si>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</si>
  <si>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</si>
  <si>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</si>
  <si>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</si>
  <si>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</si>
  <si>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</si>
  <si>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</si>
  <si>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</si>
  <si>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</si>
  <si>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</si>
  <si>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</si>
  <si>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</si>
  <si>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</si>
  <si>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</si>
  <si>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</si>
  <si>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</si>
  <si>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</si>
  <si>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</si>
  <si>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</si>
  <si>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</si>
  <si>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</si>
  <si>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</si>
  <si>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</si>
  <si>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</si>
  <si>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</si>
  <si>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</si>
  <si>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</si>
  <si>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</si>
  <si>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</si>
  <si>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</si>
  <si>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</si>
  <si>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</si>
  <si>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</si>
  <si>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</si>
  <si>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</si>
  <si>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</si>
  <si>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</si>
  <si>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</si>
  <si>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</si>
  <si>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</si>
  <si>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</si>
  <si>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</si>
  <si>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</si>
  <si>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</si>
  <si>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</si>
  <si>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</si>
  <si>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</si>
  <si>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</si>
  <si>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</si>
  <si>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</si>
  <si>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</si>
  <si>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</si>
  <si>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</si>
  <si>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</si>
  <si>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</si>
  <si>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</si>
  <si>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</si>
  <si>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</si>
  <si>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</si>
  <si>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</si>
  <si>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</si>
  <si>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</si>
  <si>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</si>
  <si>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</si>
  <si>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</si>
  <si>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</si>
  <si>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</si>
  <si>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</si>
  <si>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</si>
  <si>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</si>
  <si>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</si>
  <si>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</si>
  <si>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</si>
  <si>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</si>
  <si>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</si>
  <si>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</si>
  <si>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</si>
  <si>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</si>
  <si>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</si>
  <si>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</si>
  <si>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</si>
  <si>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</si>
  <si>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</si>
  <si>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</si>
  <si>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</si>
  <si>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</si>
  <si>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</si>
  <si>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</si>
  <si>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</si>
  <si>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</si>
  <si>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</si>
  <si>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</si>
  <si>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</si>
  <si>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</si>
  <si>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</si>
  <si>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</si>
  <si>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</si>
  <si>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</si>
  <si>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</si>
  <si>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</si>
  <si>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</si>
  <si>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</si>
  <si>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</si>
  <si>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</si>
  <si>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</si>
  <si>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</si>
  <si>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</si>
  <si>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</si>
  <si>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</si>
  <si>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</si>
  <si>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</si>
  <si>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</si>
  <si>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</si>
  <si>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</si>
  <si>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</si>
  <si>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</si>
  <si>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</si>
  <si>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</si>
  <si>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</si>
  <si>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</si>
  <si>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</si>
  <si>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</si>
  <si>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</si>
  <si>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</si>
  <si>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</si>
  <si>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</si>
  <si>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</si>
  <si>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</si>
  <si>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</si>
  <si>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</si>
  <si>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</si>
  <si>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</si>
  <si>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</si>
  <si>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</si>
  <si>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</si>
  <si>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</si>
  <si>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</si>
  <si>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</si>
  <si>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</si>
  <si>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</si>
  <si>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</si>
  <si>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</si>
  <si>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</si>
  <si>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</si>
  <si>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</si>
  <si>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</si>
  <si>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</si>
  <si>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</si>
  <si>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</si>
  <si>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</si>
  <si>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</si>
  <si>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</si>
  <si>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</si>
  <si>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</si>
  <si>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</si>
  <si>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</si>
  <si>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</si>
  <si>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</si>
  <si>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</si>
  <si>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</si>
  <si>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</si>
  <si>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</si>
  <si>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</si>
  <si>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</si>
  <si>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</si>
  <si>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</si>
  <si>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</si>
  <si>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</si>
  <si>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</si>
  <si>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</si>
  <si>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</si>
  <si>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</si>
  <si>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</si>
  <si>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</si>
  <si>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</si>
  <si>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</si>
  <si>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</si>
  <si>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</si>
  <si>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</si>
  <si>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</si>
  <si>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</si>
  <si>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</si>
  <si>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</si>
  <si>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</si>
  <si>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</si>
  <si>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</si>
  <si>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</si>
  <si>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</si>
  <si>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</si>
  <si>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</si>
  <si>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</si>
  <si>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</si>
  <si>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</si>
  <si>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</si>
  <si>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</si>
  <si>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</si>
  <si>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</si>
  <si>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</si>
  <si>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</si>
  <si>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</si>
  <si>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</si>
  <si>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</si>
  <si>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</si>
  <si>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</si>
  <si>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</si>
  <si>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</si>
  <si>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</si>
  <si>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</si>
  <si>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</si>
  <si>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</si>
  <si>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</si>
  <si>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</si>
  <si>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</si>
  <si>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</si>
  <si>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</si>
  <si>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</si>
  <si>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</si>
  <si>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</si>
  <si>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</si>
  <si>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</si>
  <si>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</si>
  <si>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</si>
  <si>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</si>
  <si>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</si>
  <si>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</si>
  <si>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</si>
  <si>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</si>
  <si>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</si>
  <si>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</si>
  <si>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</si>
  <si>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</si>
  <si>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</si>
  <si>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</si>
  <si>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</si>
  <si>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</si>
  <si>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</si>
  <si>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</si>
  <si>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</si>
  <si>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</si>
  <si>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</si>
  <si>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</si>
  <si>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</si>
  <si>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</si>
  <si>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</si>
  <si>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</si>
  <si>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</si>
  <si>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</si>
  <si>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</si>
  <si>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</si>
  <si>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</si>
  <si>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</si>
  <si>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</si>
  <si>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</si>
  <si>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</si>
  <si>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</si>
  <si>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</si>
  <si>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</si>
  <si>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</si>
  <si>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</si>
  <si>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</si>
  <si>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</si>
  <si>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</si>
  <si>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</si>
  <si>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</si>
  <si>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</si>
  <si>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</si>
  <si>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</si>
  <si>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</si>
  <si>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</si>
  <si>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</si>
  <si>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</si>
  <si>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</si>
  <si>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</si>
  <si>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</si>
  <si>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</si>
  <si>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</si>
  <si>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</si>
  <si>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</si>
  <si>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</si>
  <si>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</si>
  <si>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</si>
  <si>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</si>
  <si>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</si>
  <si>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</si>
  <si>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</si>
  <si>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</si>
  <si>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</si>
  <si>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</si>
  <si>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</si>
  <si>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</si>
  <si>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</si>
  <si>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</si>
  <si>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</si>
  <si>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</si>
  <si>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</si>
  <si>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</si>
  <si>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</si>
  <si>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</si>
  <si>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</si>
  <si>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</si>
  <si>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</si>
  <si>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</si>
  <si>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</si>
  <si>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</si>
  <si>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</si>
  <si>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</si>
  <si>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</si>
  <si>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</si>
  <si>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</si>
  <si>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</si>
  <si>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</si>
  <si>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</si>
  <si>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</si>
  <si>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</si>
  <si>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</si>
  <si>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</si>
  <si>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</si>
  <si>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</si>
  <si>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</si>
  <si>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</si>
  <si>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</si>
  <si>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</si>
  <si>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</si>
  <si>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</si>
  <si>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</si>
  <si>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</si>
  <si>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</si>
  <si>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</si>
  <si>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</si>
  <si>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</si>
  <si>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</si>
  <si>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</si>
  <si>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</si>
  <si>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</si>
  <si>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</si>
  <si>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</si>
  <si>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</si>
  <si>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</si>
  <si>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</si>
  <si>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</si>
  <si>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</si>
  <si>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</si>
  <si>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</si>
  <si>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</si>
  <si>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</si>
  <si>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</si>
  <si>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</si>
  <si>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</si>
  <si>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</si>
  <si>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</si>
  <si>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</si>
  <si>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</si>
  <si>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</si>
  <si>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</si>
  <si>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</si>
  <si>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</si>
  <si>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</si>
  <si>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</si>
  <si>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</si>
  <si>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</si>
  <si>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</si>
  <si>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</si>
  <si>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</si>
  <si>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</si>
  <si>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</si>
  <si>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</si>
  <si>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</si>
  <si>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</si>
  <si>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</si>
  <si>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</si>
  <si>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</si>
  <si>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</si>
  <si>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</si>
  <si>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</si>
  <si>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</si>
  <si>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</si>
  <si>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</si>
  <si>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</si>
  <si>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</si>
  <si>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</si>
  <si>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</si>
  <si>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</si>
  <si>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</si>
  <si>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</si>
  <si>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</si>
  <si>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</si>
  <si>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</si>
  <si>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</si>
  <si>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</si>
  <si>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</si>
  <si>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</si>
  <si>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</si>
  <si>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</si>
  <si>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</si>
  <si>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</si>
  <si>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</si>
  <si>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</si>
  <si>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</si>
  <si>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</si>
  <si>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</si>
  <si>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</si>
  <si>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</si>
  <si>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</si>
  <si>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</si>
  <si>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</si>
  <si>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</si>
  <si>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</si>
  <si>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</si>
  <si>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</si>
  <si>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</si>
  <si>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</si>
  <si>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</si>
  <si>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</si>
  <si>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</si>
  <si>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</si>
  <si>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</si>
  <si>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</si>
  <si>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</si>
  <si>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</si>
  <si>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</si>
  <si>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</si>
  <si>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</si>
  <si>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</si>
  <si>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</si>
  <si>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</si>
  <si>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</si>
  <si>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</si>
  <si>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</si>
  <si>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</si>
  <si>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</si>
  <si>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</si>
  <si>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</si>
  <si>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</si>
  <si>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</si>
  <si>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</si>
  <si>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</si>
  <si>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</si>
  <si>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</si>
  <si>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</si>
  <si>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</si>
  <si>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</si>
  <si>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</si>
  <si>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</si>
  <si>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</si>
  <si>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</si>
  <si>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</si>
  <si>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</si>
  <si>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</si>
  <si>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</si>
  <si>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</si>
  <si>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</si>
  <si>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</si>
  <si>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</si>
  <si>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</si>
  <si>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</si>
  <si>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</si>
  <si>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</si>
  <si>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</si>
  <si>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</si>
  <si>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</si>
  <si>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</si>
  <si>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</si>
  <si>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</si>
  <si>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</si>
  <si>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</si>
  <si>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</si>
  <si>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</si>
  <si>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</si>
  <si>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</si>
  <si>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</si>
  <si>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</si>
  <si>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</si>
  <si>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</si>
  <si>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</si>
  <si>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</si>
  <si>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</si>
  <si>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</si>
  <si>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</si>
  <si>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</si>
  <si>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</si>
  <si>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</si>
  <si>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</si>
  <si>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</si>
  <si>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</si>
  <si>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</si>
  <si>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</si>
  <si>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</si>
  <si>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</si>
  <si>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</si>
  <si>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</si>
  <si>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</si>
  <si>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</si>
  <si>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</si>
  <si>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</si>
  <si>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</si>
  <si>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</si>
  <si>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</si>
  <si>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</si>
  <si>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</si>
  <si>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</si>
  <si>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</si>
  <si>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</si>
  <si>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</si>
  <si>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</si>
  <si>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</si>
  <si>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</si>
  <si>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</si>
  <si>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</si>
  <si>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</si>
  <si>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</si>
  <si>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</si>
  <si>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</si>
  <si>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</si>
  <si>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</si>
  <si>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</si>
  <si>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</si>
  <si>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</si>
  <si>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</si>
  <si>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</si>
  <si>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</si>
  <si>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</si>
  <si>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</si>
  <si>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</si>
  <si>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</si>
  <si>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</si>
  <si>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</si>
  <si>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</si>
  <si>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</si>
  <si>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</si>
  <si>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</si>
  <si>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</si>
  <si>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</si>
  <si>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</si>
  <si>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</si>
  <si>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</si>
  <si>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</si>
  <si>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</si>
  <si>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</si>
  <si>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</si>
  <si>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</si>
  <si>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</si>
  <si>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</si>
  <si>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</si>
  <si>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</si>
  <si>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</si>
  <si>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</si>
  <si>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</si>
  <si>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</si>
  <si>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</si>
  <si>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</si>
  <si>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</si>
  <si>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</si>
  <si>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</si>
  <si>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</si>
  <si>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</si>
  <si>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</si>
  <si>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</si>
  <si>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</si>
  <si>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</si>
  <si>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</si>
  <si>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</si>
  <si>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</si>
  <si>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</si>
  <si>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</si>
  <si>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</si>
  <si>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</si>
  <si>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</si>
  <si>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</si>
  <si>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</si>
  <si>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</si>
  <si>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</si>
  <si>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</si>
  <si>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</si>
  <si>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</si>
  <si>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</si>
  <si>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</si>
  <si>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</si>
  <si>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</si>
  <si>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</si>
  <si>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</si>
  <si>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</si>
  <si>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</si>
  <si>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</si>
  <si>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</si>
  <si>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</si>
  <si>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</si>
  <si>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</si>
  <si>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</si>
  <si>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</si>
  <si>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</si>
  <si>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</si>
  <si>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</si>
  <si>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</si>
  <si>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</si>
  <si>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</si>
  <si>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</si>
  <si>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</si>
  <si>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</si>
  <si>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</si>
  <si>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</si>
  <si>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</si>
  <si>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</si>
  <si>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</si>
  <si>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</si>
  <si>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</si>
  <si>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</si>
  <si>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</si>
  <si>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</si>
  <si>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</si>
  <si>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</si>
  <si>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</si>
  <si>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</si>
  <si>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</si>
  <si>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</si>
  <si>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</si>
  <si>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</si>
  <si>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</si>
  <si>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</si>
  <si>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</si>
  <si>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</si>
  <si>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</si>
  <si>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</si>
  <si>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</si>
  <si>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</si>
  <si>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</si>
  <si>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</si>
  <si>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</si>
  <si>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</si>
  <si>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</si>
  <si>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</si>
  <si>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</si>
  <si>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</si>
  <si>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</si>
  <si>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</si>
  <si>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</si>
  <si>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</si>
  <si>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</si>
  <si>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</si>
  <si>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</si>
  <si>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</si>
  <si>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</si>
  <si>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</si>
  <si>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</si>
  <si>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</si>
  <si>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</si>
  <si>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</si>
  <si>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</si>
  <si>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</si>
  <si>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</si>
  <si>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</si>
  <si>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</si>
  <si>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</si>
  <si>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</si>
  <si>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</si>
  <si>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</si>
  <si>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</si>
  <si>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</si>
  <si>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</si>
  <si>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</si>
  <si>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</si>
  <si>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</si>
  <si>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</si>
  <si>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</si>
  <si>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</si>
  <si>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</si>
  <si>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</si>
  <si>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</si>
  <si>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</si>
  <si>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</si>
  <si>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</si>
  <si>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</si>
  <si>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</si>
  <si>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</si>
  <si>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</si>
  <si>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</si>
  <si>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</si>
  <si>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</si>
  <si>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</si>
  <si>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</si>
  <si>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</si>
  <si>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</si>
  <si>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</si>
  <si>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</si>
  <si>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</si>
  <si>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</si>
  <si>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</si>
  <si>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</si>
  <si>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</si>
  <si>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</si>
  <si>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</si>
  <si>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</si>
  <si>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</si>
  <si>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</si>
  <si>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</si>
  <si>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</si>
  <si>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</si>
  <si>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</si>
  <si>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</si>
  <si>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</si>
  <si>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</si>
  <si>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</si>
  <si>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</si>
  <si>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</si>
  <si>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</si>
  <si>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</si>
  <si>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</si>
  <si>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</si>
  <si>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</si>
  <si>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</si>
  <si>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</si>
  <si>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</si>
  <si>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</si>
  <si>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</si>
  <si>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</si>
  <si>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</si>
  <si>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</si>
  <si>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</si>
  <si>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</si>
  <si>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</si>
  <si>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</si>
  <si>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</si>
  <si>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</si>
  <si>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</si>
  <si>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</si>
  <si>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</si>
  <si>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</si>
  <si>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</si>
  <si>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</si>
  <si>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</si>
  <si>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</si>
  <si>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</si>
  <si>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</si>
  <si>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</si>
  <si>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</si>
  <si>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</si>
  <si>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</si>
  <si>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</si>
  <si>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</si>
  <si>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</si>
  <si>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</si>
  <si>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</si>
  <si>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</si>
  <si>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</si>
  <si>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</si>
  <si>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</si>
  <si>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</si>
  <si>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</si>
  <si>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</si>
  <si>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</si>
  <si>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</si>
  <si>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</si>
  <si>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</si>
  <si>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</si>
  <si>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</si>
  <si>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</si>
  <si>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</si>
  <si>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</si>
  <si>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</si>
  <si>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</si>
  <si>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</si>
  <si>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</si>
  <si>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</si>
  <si>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</si>
  <si>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</si>
  <si>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</si>
  <si>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</si>
  <si>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</si>
  <si>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</si>
  <si>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</si>
  <si>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</si>
  <si>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</si>
  <si>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</si>
  <si>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</si>
  <si>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</si>
  <si>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</si>
  <si>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</si>
  <si>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</si>
  <si>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</si>
  <si>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</si>
  <si>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</si>
  <si>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</si>
  <si>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</si>
  <si>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</si>
  <si>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</si>
  <si>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</si>
  <si>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</si>
  <si>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</si>
  <si>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</si>
  <si>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</si>
  <si>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</si>
  <si>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</si>
  <si>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</si>
  <si>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</si>
  <si>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</si>
  <si>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</si>
  <si>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</si>
  <si>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</si>
  <si>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</si>
  <si>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</si>
  <si>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</si>
  <si>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</si>
  <si>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</si>
  <si>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</si>
  <si>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</si>
  <si>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</si>
  <si>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</si>
  <si>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</si>
  <si>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</si>
  <si>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</si>
  <si>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</si>
  <si>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</si>
  <si>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</si>
  <si>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</si>
  <si>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</si>
  <si>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</si>
  <si>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</si>
  <si>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</si>
  <si>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</si>
  <si>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</si>
  <si>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</si>
  <si>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</si>
  <si>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</si>
  <si>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</si>
  <si>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</si>
  <si>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</si>
  <si>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</si>
  <si>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</si>
  <si>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</si>
  <si>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</si>
  <si>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</si>
  <si>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</si>
  <si>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</si>
  <si>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</si>
  <si>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</si>
  <si>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</si>
  <si>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</si>
  <si>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</si>
  <si>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</si>
  <si>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</si>
  <si>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</si>
  <si>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</si>
  <si>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</si>
  <si>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</si>
  <si>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</si>
  <si>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</si>
  <si>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</si>
  <si>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</si>
  <si>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</si>
  <si>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</si>
  <si>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</si>
  <si>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</si>
  <si>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</si>
  <si>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</si>
  <si>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</si>
  <si>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</si>
  <si>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</si>
  <si>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</si>
  <si>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</si>
  <si>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</si>
  <si>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</si>
  <si>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</si>
  <si>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</si>
  <si>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</si>
  <si>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</si>
  <si>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</si>
  <si>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</si>
  <si>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</si>
  <si>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</si>
  <si>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</si>
  <si>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</si>
  <si>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</si>
  <si>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</si>
  <si>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</si>
  <si>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</si>
  <si>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</si>
  <si>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</si>
  <si>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</si>
  <si>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</si>
  <si>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</si>
  <si>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</si>
  <si>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</si>
  <si>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</si>
  <si>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</si>
  <si>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</si>
  <si>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</si>
  <si>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</si>
  <si>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</si>
  <si>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</si>
  <si>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</si>
  <si>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</si>
  <si>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</si>
  <si>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</si>
  <si>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</si>
  <si>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</si>
  <si>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</si>
  <si>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</si>
  <si>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</si>
  <si>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</si>
  <si>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</si>
  <si>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</si>
  <si>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</si>
  <si>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</si>
  <si>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</si>
  <si>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</si>
  <si>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</si>
  <si>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</si>
  <si>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</si>
  <si>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</si>
  <si>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</si>
  <si>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</si>
  <si>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</si>
  <si>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</si>
  <si>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</si>
  <si>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</si>
  <si>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</si>
  <si>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</si>
  <si>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</si>
  <si>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</si>
  <si>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</si>
  <si>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</si>
  <si>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</si>
  <si>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</si>
  <si>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</si>
  <si>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</si>
  <si>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</si>
  <si>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</si>
  <si>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</si>
  <si>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</si>
  <si>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</si>
  <si>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</si>
  <si>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</si>
  <si>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</si>
  <si>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</si>
  <si>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</si>
  <si>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</si>
  <si>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</si>
  <si>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</si>
  <si>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</si>
  <si>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</si>
  <si>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</si>
  <si>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</si>
  <si>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</si>
  <si>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</si>
  <si>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</si>
  <si>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</si>
  <si>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</si>
  <si>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</si>
  <si>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</si>
  <si>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</si>
  <si>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</si>
  <si>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</si>
  <si>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</si>
  <si>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</si>
  <si>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</si>
  <si>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</si>
  <si>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</si>
  <si>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</si>
  <si>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</si>
  <si>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</si>
  <si>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</si>
  <si>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</si>
  <si>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</si>
  <si>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</si>
  <si>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</si>
  <si>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</si>
  <si>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</si>
  <si>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</si>
  <si>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</si>
  <si>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</si>
  <si>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</si>
  <si>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</si>
  <si>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</si>
  <si>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</si>
  <si>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</si>
  <si>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</si>
  <si>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</si>
  <si>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</si>
  <si>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</si>
  <si>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</si>
  <si>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</si>
  <si>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</si>
  <si>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</si>
  <si>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</si>
  <si>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</si>
  <si>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</si>
  <si>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</si>
  <si>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</si>
  <si>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</si>
  <si>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</si>
  <si>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</si>
  <si>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</si>
  <si>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</si>
  <si>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</si>
  <si>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</si>
  <si>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</si>
  <si>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</si>
  <si>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</si>
  <si>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</si>
  <si>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</si>
  <si>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</si>
  <si>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</si>
  <si>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</si>
  <si>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</si>
  <si>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</si>
  <si>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</si>
  <si>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</si>
  <si>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</si>
  <si>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</si>
  <si>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</si>
  <si>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</si>
  <si>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</si>
  <si>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</si>
  <si>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</si>
  <si>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</si>
  <si>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</si>
  <si>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</si>
  <si>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</si>
  <si>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</si>
  <si>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</si>
  <si>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</si>
  <si>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</si>
  <si>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</si>
  <si>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</si>
  <si>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</si>
  <si>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</si>
  <si>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</si>
  <si>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</si>
  <si>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</si>
  <si>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</si>
  <si>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</si>
  <si>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</si>
  <si>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</si>
  <si>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</si>
  <si>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</si>
  <si>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</si>
  <si>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</si>
  <si>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</si>
  <si>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</si>
  <si>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</si>
  <si>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</si>
  <si>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</si>
  <si>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</si>
  <si>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</si>
  <si>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</si>
  <si>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</si>
  <si>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</si>
  <si>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</si>
  <si>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</si>
  <si>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</si>
  <si>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</si>
  <si>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</si>
  <si>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</si>
  <si>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</si>
  <si>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</si>
  <si>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</si>
  <si>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</si>
  <si>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</si>
  <si>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</si>
  <si>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</si>
  <si>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</si>
  <si>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</si>
  <si>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</si>
  <si>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</si>
  <si>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</si>
  <si>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</si>
  <si>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</si>
  <si>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</si>
  <si>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</si>
  <si>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</si>
  <si>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</si>
  <si>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</si>
  <si>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</si>
  <si>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</si>
  <si>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</si>
  <si>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</si>
  <si>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</si>
  <si>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</si>
  <si>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</si>
  <si>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</si>
  <si>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</si>
  <si>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</si>
  <si>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</si>
  <si>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</si>
  <si>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</si>
  <si>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</si>
  <si>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</si>
  <si>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</si>
  <si>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</si>
  <si>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</si>
  <si>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</si>
  <si>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</si>
  <si>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</si>
  <si>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</si>
  <si>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</si>
  <si>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</si>
  <si>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</si>
  <si>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</si>
  <si>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</si>
  <si>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</si>
  <si>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</si>
  <si>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</si>
  <si>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</si>
  <si>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</si>
  <si>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</si>
  <si>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</si>
  <si>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</si>
  <si>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</si>
  <si>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</si>
  <si>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</si>
  <si>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</si>
  <si>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</si>
  <si>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</si>
  <si>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</si>
  <si>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</si>
  <si>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</si>
  <si>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</si>
  <si>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</si>
  <si>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</si>
  <si>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</si>
  <si>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</si>
  <si>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</si>
  <si>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</si>
  <si>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</si>
  <si>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</si>
  <si>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</si>
  <si>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</si>
  <si>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</si>
  <si>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</si>
  <si>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</si>
  <si>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</si>
  <si>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</si>
  <si>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</si>
  <si>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</si>
  <si>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</si>
  <si>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</si>
  <si>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</si>
  <si>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</si>
  <si>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</si>
  <si>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</si>
  <si>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</si>
  <si>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</si>
  <si>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</si>
  <si>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</si>
  <si>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</si>
  <si>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</si>
  <si>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</si>
  <si>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</si>
  <si>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</si>
  <si>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</si>
  <si>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</si>
  <si>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</si>
  <si>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</si>
  <si>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</si>
  <si>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</si>
  <si>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</si>
  <si>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</si>
  <si>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</si>
  <si>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</si>
  <si>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</si>
  <si>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</si>
  <si>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</si>
  <si>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</si>
  <si>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</si>
  <si>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</si>
  <si>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</si>
  <si>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</si>
  <si>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</si>
  <si>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</si>
  <si>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</si>
  <si>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</si>
  <si>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</si>
  <si>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</si>
  <si>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</si>
  <si>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</si>
  <si>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</si>
  <si>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</si>
  <si>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</si>
  <si>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</si>
  <si>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</si>
  <si>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</si>
  <si>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</si>
  <si>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</si>
  <si>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</si>
  <si>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</si>
  <si>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</si>
  <si>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</si>
  <si>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</si>
  <si>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</si>
  <si>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</si>
  <si>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</si>
  <si>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</si>
  <si>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</si>
  <si>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</si>
  <si>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</si>
  <si>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</si>
  <si>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</si>
  <si>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</si>
  <si>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</si>
  <si>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</si>
  <si>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</si>
  <si>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</si>
  <si>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</si>
  <si>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</si>
  <si>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</si>
  <si>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</si>
  <si>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</si>
  <si>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</si>
  <si>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</si>
  <si>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</si>
  <si>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</si>
  <si>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</si>
  <si>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</si>
  <si>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</si>
  <si>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</si>
  <si>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</si>
  <si>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</si>
  <si>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</si>
  <si>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</si>
  <si>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</si>
  <si>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</si>
  <si>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</si>
  <si>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</si>
  <si>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</si>
  <si>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</si>
  <si>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</si>
  <si>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</si>
  <si>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</si>
  <si>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</si>
  <si>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</si>
  <si>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</si>
  <si>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</si>
  <si>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</si>
  <si>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</si>
  <si>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</si>
  <si>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</si>
  <si>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</si>
  <si>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</si>
  <si>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</si>
  <si>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</si>
  <si>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</si>
  <si>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</si>
  <si>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</si>
  <si>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</si>
  <si>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</si>
  <si>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</si>
  <si>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</si>
  <si>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</si>
  <si>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</si>
  <si>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</si>
  <si>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</si>
  <si>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</si>
  <si>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</si>
  <si>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</si>
  <si>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</si>
  <si>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</si>
  <si>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</si>
  <si>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</si>
  <si>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</si>
  <si>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</si>
  <si>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</si>
  <si>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</si>
  <si>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</si>
  <si>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</si>
  <si>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</si>
  <si>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</si>
  <si>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</si>
  <si>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</si>
  <si>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</si>
  <si>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</si>
  <si>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</si>
  <si>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</si>
  <si>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</si>
  <si>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</si>
  <si>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</si>
  <si>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</si>
  <si>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</si>
  <si>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</si>
  <si>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</si>
  <si>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</si>
  <si>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</si>
  <si>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</si>
  <si>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</si>
  <si>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</si>
  <si>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</si>
  <si>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</si>
  <si>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</si>
  <si>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</si>
  <si>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</si>
  <si>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</si>
  <si>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</si>
  <si>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</si>
  <si>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</si>
  <si>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</si>
  <si>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</si>
  <si>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</si>
  <si>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</si>
  <si>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</si>
  <si>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</si>
  <si>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</si>
  <si>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</si>
  <si>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</si>
  <si>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</si>
  <si>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</si>
  <si>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</si>
  <si>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</si>
  <si>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</si>
  <si>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</si>
  <si>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</si>
  <si>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</si>
  <si>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PCM-20251005-00002421</t>
  </si>
  <si>
    <t>Critical</t>
  </si>
  <si>
    <t>ETA 40min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</si>
  <si>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</si>
  <si>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</si>
  <si>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</si>
  <si>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</si>
  <si>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</si>
  <si>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</si>
  <si>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</si>
  <si>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</si>
  <si>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</si>
  <si>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</si>
  <si>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</si>
  <si>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</si>
  <si>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</si>
  <si>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</si>
  <si>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</si>
  <si>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</si>
  <si>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</si>
  <si>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</si>
  <si>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</si>
  <si>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</si>
  <si>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</si>
  <si>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</si>
  <si>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</si>
  <si>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</si>
  <si>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</si>
  <si>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</si>
  <si>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</si>
  <si>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</si>
  <si>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</si>
  <si>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</si>
  <si>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</si>
  <si>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</si>
  <si>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</si>
  <si>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</si>
  <si>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</si>
  <si>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</si>
  <si>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</si>
  <si>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</si>
  <si>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</si>
  <si>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</si>
  <si>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</si>
  <si>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</si>
  <si>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</si>
  <si>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</si>
  <si>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</si>
  <si>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</si>
  <si>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</si>
  <si>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</si>
  <si>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</si>
  <si>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</si>
  <si>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</si>
  <si>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</si>
  <si>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</si>
  <si>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</si>
  <si>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</si>
  <si>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</si>
  <si>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</si>
  <si>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</si>
  <si>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</si>
  <si>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</si>
  <si>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</si>
  <si>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</si>
  <si>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</si>
  <si>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</si>
  <si>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</si>
  <si>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</si>
  <si>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</si>
  <si>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</si>
  <si>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</si>
  <si>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</si>
  <si>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</si>
  <si>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</si>
  <si>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</si>
  <si>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</si>
  <si>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</si>
  <si>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</si>
  <si>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</si>
  <si>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</si>
  <si>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</si>
  <si>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</si>
  <si>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</si>
  <si>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</si>
  <si>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</si>
  <si>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</si>
  <si>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</si>
  <si>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</si>
  <si>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</si>
  <si>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PCM-20251005-00002079</t>
  </si>
  <si>
    <t>team arrived to site found the all rectifier Module stolen</t>
  </si>
  <si>
    <t>PCM-20251005-00002460</t>
  </si>
  <si>
    <t xml:space="preserve">team at site checking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</si>
  <si>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</si>
  <si>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</si>
  <si>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</si>
  <si>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</si>
  <si>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PCM-20251005-00001928 </t>
  </si>
  <si>
    <t>access road issue due to heavy rain</t>
  </si>
  <si>
    <t xml:space="preserve"> PCM-20251004-00002094 </t>
  </si>
  <si>
    <t>access issue as site Located at seaport accessible during working hours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</si>
  <si>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</si>
  <si>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</si>
  <si>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</si>
  <si>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</si>
  <si>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PCM-20251005-00002444</t>
  </si>
  <si>
    <t xml:space="preserve">EM team need 20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</si>
  <si>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</si>
  <si>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</si>
  <si>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</si>
  <si>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</si>
  <si>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</si>
  <si>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</si>
  <si>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PCM-20251005-00002131</t>
  </si>
  <si>
    <t>lte sector flapping due to Temp</t>
  </si>
  <si>
    <t>ETA 20 mins</t>
  </si>
  <si>
    <t>PCM-20251005-00002424</t>
  </si>
  <si>
    <t>ETA 60 mins</t>
  </si>
  <si>
    <t>will check after WJZ0065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</si>
</sst>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1">
    <sortCondition ref="H1:H3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5" totalsRowShown="0" headerRowDxfId="157" dataDxfId="156" headerRowBorderDxfId="154" tableBorderDxfId="155" totalsRowBorderDxfId="153">
  <autoFilter ref="A1:CJ2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 totalsRowShown="0" headerRowDxfId="48" dataDxfId="47" headerRowBorderDxfId="45" tableBorderDxfId="46" totalsRowBorderDxfId="44">
  <autoFilter ref="A1:L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7" totalsRowShown="0" headerRowDxfId="31" dataDxfId="30" headerRowBorderDxfId="28" tableBorderDxfId="29">
  <autoFilter ref="A1:L17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0" totalsRowShown="0" headerRowDxfId="15" dataDxfId="14" headerRowBorderDxfId="12" tableBorderDxfId="13">
  <autoFilter ref="A1:L29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1"/>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272.77765185185126</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4</v>
      </c>
      <c r="D3" s="64" t="s">
        <v>8266</v>
      </c>
      <c r="E3" s="65" t="s">
        <v>38967</v>
      </c>
      <c r="F3" s="66">
        <v>45935.697048611109</v>
      </c>
      <c r="G3" s="67">
        <f ca="1">IFERROR(NOW()-F3,"")</f>
        <v>2.9029166667896789E-2</v>
      </c>
      <c r="H3" s="68">
        <v>45935.689398148148</v>
      </c>
      <c r="I3" s="73" t="str">
        <f>IFERROR(VLOOKUP(D3,DB!A:F,6,0),"")</f>
        <v>SCECO</v>
      </c>
      <c r="J3" s="73" t="str">
        <f>IFERROR(VLOOKUP(D3,DB!A:G,7,0),"")</f>
        <v>Dead</v>
      </c>
      <c r="K3" s="69" t="s">
        <v>38968</v>
      </c>
      <c r="L3" s="70" t="str">
        <f>IFERROR(VLOOKUP(D3,DB!A:I,9,0),"")</f>
        <v>Latis</v>
      </c>
    </row>
    <row r="4" spans="1:12" ht="15" customHeight="1">
      <c r="A4" s="63"/>
      <c r="B4" s="73" t="str">
        <f>IFERROR(VLOOKUP(D4,DB!A:K,11,0),"")</f>
        <v/>
      </c>
      <c r="C4" s="64"/>
      <c r="D4" s="64"/>
      <c r="E4" s="65"/>
      <c r="F4" s="66"/>
      <c r="G4" s="67">
        <f ca="1">IFERROR(NOW()-F4,"")</f>
        <v>45935.726077777777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45935.726077777777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45935.726077777777</v>
      </c>
      <c r="H6" s="68"/>
      <c r="I6" s="73" t="str">
        <f>IFERROR(VLOOKUP(D6,DB!A:F,6,0),"")</f>
        <v/>
      </c>
      <c r="J6" s="73" t="str">
        <f>IFERROR(VLOOKUP(D6,DB!A:G,7,0),"")</f>
        <v/>
      </c>
      <c r="K6" s="69"/>
      <c r="L6" s="70" t="str">
        <f>IFERROR(VLOOKUP(D6,DB!A:I,9,0),"")</f>
        <v/>
      </c>
    </row>
    <row r="7" spans="1:12" ht="15" customHeight="1">
      <c r="A7" s="63"/>
      <c r="B7" s="73" t="str">
        <f>IFERROR(VLOOKUP(D7,DB!A:K,11,0),"")</f>
        <v/>
      </c>
      <c r="C7" s="64"/>
      <c r="D7" s="93"/>
      <c r="E7" s="65"/>
      <c r="F7" s="66"/>
      <c r="G7" s="67">
        <f ca="1">IFERROR(NOW()-F7,"")</f>
        <v>45935.726077777777</v>
      </c>
      <c r="H7" s="68"/>
      <c r="I7" s="73" t="str">
        <f>IFERROR(VLOOKUP(D7,DB!A:F,6,0),"")</f>
        <v/>
      </c>
      <c r="J7" s="73" t="str">
        <f>IFERROR(VLOOKUP(D7,DB!A:G,7,0),"")</f>
        <v/>
      </c>
      <c r="K7" s="69"/>
      <c r="L7" s="70" t="str">
        <f>IFERROR(VLOOKUP(D7,DB!A:I,9,0),"")</f>
        <v/>
      </c>
    </row>
    <row r="8" spans="1:12" ht="15" customHeight="1">
      <c r="A8" s="141"/>
      <c r="B8" s="142" t="str">
        <f>IFERROR(VLOOKUP(D8,DB!A:K,11,0),"")</f>
        <v/>
      </c>
      <c r="C8" s="142"/>
      <c r="D8" s="142"/>
      <c r="E8" s="143"/>
      <c r="F8" s="144"/>
      <c r="G8" s="145">
        <f ca="1">IFERROR(NOW()-F8,"")</f>
        <v>45935.726077777777</v>
      </c>
      <c r="H8" s="144"/>
      <c r="I8" s="142" t="str">
        <f>IFERROR(VLOOKUP(D8,DB!A:F,6,0),"")</f>
        <v/>
      </c>
      <c r="J8" s="142" t="str">
        <f>IFERROR(VLOOKUP(D8,DB!A:G,7,0),"")</f>
        <v/>
      </c>
      <c r="K8" s="146"/>
      <c r="L8" s="147" t="str">
        <f>IFERROR(VLOOKUP(D8,DB!A:I,9,0),"")</f>
        <v/>
      </c>
    </row>
    <row r="9" spans="1:12" ht="15" customHeight="1">
      <c r="A9" s="141"/>
      <c r="B9" s="142" t="str">
        <f>IFERROR(VLOOKUP(D9,DB!A:K,11,0),"")</f>
        <v/>
      </c>
      <c r="C9" s="142"/>
      <c r="D9" s="142"/>
      <c r="E9" s="143"/>
      <c r="F9" s="144"/>
      <c r="G9" s="145">
        <f ca="1">IFERROR(NOW()-F9,"")</f>
        <v>45935.726077777777</v>
      </c>
      <c r="H9" s="144"/>
      <c r="I9" s="142" t="str">
        <f>IFERROR(VLOOKUP(D9,DB!A:F,6,0),"")</f>
        <v/>
      </c>
      <c r="J9" s="142" t="str">
        <f>IFERROR(VLOOKUP(D9,DB!A:G,7,0),"")</f>
        <v/>
      </c>
      <c r="K9" s="146"/>
      <c r="L9" s="147" t="str">
        <f>IFERROR(VLOOKUP(D9,DB!A:I,9,0),"")</f>
        <v/>
      </c>
    </row>
    <row r="10" spans="1:12" ht="15" customHeight="1">
      <c r="A10" s="63"/>
      <c r="B10" s="73" t="str">
        <f>IFERROR(VLOOKUP(D10,DB!A:K,11,0),"")</f>
        <v/>
      </c>
      <c r="C10" s="64"/>
      <c r="D10" s="64"/>
      <c r="E10" s="65"/>
      <c r="F10" s="66"/>
      <c r="G10" s="67">
        <f ca="1">IFERROR(NOW()-F10,"")</f>
        <v>45935.726077777777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93"/>
      <c r="E11" s="65"/>
      <c r="F11" s="66"/>
      <c r="G11" s="67">
        <f ca="1">IFERROR(NOW()-F11,"")</f>
        <v>45935.726077777777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45935.726077777777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45935.726077777777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45935.726077777777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45935.726077777777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45935.726077777777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45935.726077777777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45935.726077777777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45935.726077777777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45935.726077777777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45935.726077777777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45935.726077777777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45935.726077777777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45935.726077777777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45935.726077777777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45935.726077777777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45935.726077777777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45935.726077777777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45935.726077777777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45935.726077777777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45935.726077777777</v>
      </c>
      <c r="H31" s="68"/>
      <c r="I31" s="73" t="str">
        <f>IFERROR(VLOOKUP(D31,DB!A:F,6,0),"")</f>
        <v/>
      </c>
      <c r="J31" s="73" t="str">
        <f>IFERROR(VLOOKUP(D31,DB!A:G,7,0),"")</f>
        <v/>
      </c>
      <c r="K31" s="69"/>
      <c r="L31" s="70" t="str">
        <f>IFERROR(VLOOKUP(D31,DB!A:I,9,0),"")</f>
        <v/>
      </c>
    </row>
  </sheetData>
  <customSheetViews>
    <customSheetView guid="{F6042A99-DD27-4453-835D-0834D95730CC}" filter="1" showAutoFilter="1">
      <pageMargins left="0" right="0" top="0" bottom="0" header="0" footer="0"/>
      <autoFilter ref="B1:M1" xr:uid="{18653AAE-BEB3-4FF4-9D93-4814C3EA9A47}"/>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5"/>
  <sheetViews>
    <sheetView tabSelected="1"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244.0742953703666</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128.998994444446</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110.72623981481593</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23952</v>
      </c>
      <c r="E6" s="131" t="s">
        <v>38964</v>
      </c>
      <c r="F6" s="132">
        <v>45935.432118055556</v>
      </c>
      <c r="G6" s="133">
        <f ca="1">IFERROR(NOW()-F6,"-")</f>
        <v>0.29395972222118871</v>
      </c>
      <c r="H6" s="132">
        <v>45934.877071759256</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2</v>
      </c>
      <c r="D7" s="18" t="s">
        <v>29752</v>
      </c>
      <c r="E7" s="131" t="s">
        <v>38964</v>
      </c>
      <c r="F7" s="132">
        <v>45935.58148148148</v>
      </c>
      <c r="G7" s="133">
        <f ca="1">IFERROR(NOW()-F7,"-")</f>
        <v>0.14459629629709525</v>
      </c>
      <c r="H7" s="132">
        <v>45935.568981481483</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39058</v>
      </c>
      <c r="B8" s="18" t="str">
        <f>IFERROR(VLOOKUP(D8,DB!A:K,11,0),"")</f>
        <v>R2</v>
      </c>
      <c r="C8" s="18">
        <v>2</v>
      </c>
      <c r="D8" s="18" t="s">
        <v>30712</v>
      </c>
      <c r="E8" s="131" t="s">
        <v>38964</v>
      </c>
      <c r="F8" s="132">
        <v>45935.714861111112</v>
      </c>
      <c r="G8" s="133">
        <f ca="1">IFERROR(NOW()-F8,"-")</f>
        <v>1.121666666585952E-2</v>
      </c>
      <c r="H8" s="132">
        <v>45935.70722222222</v>
      </c>
      <c r="I8" s="18" t="str">
        <f>IFERROR(VLOOKUP(D8,DB!A:F,6,0),"")</f>
        <v>Generator-SG</v>
      </c>
      <c r="J8" s="18" t="str">
        <f>IFERROR(VLOOKUP(D8,DB!A:G,7,0),"")</f>
        <v>Good</v>
      </c>
      <c r="K8" s="19" t="s">
        <v>39059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45935.726077777777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45935.726077777777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45935.726077777777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48"/>
      <c r="E12" s="131"/>
      <c r="F12" s="132"/>
      <c r="G12" s="133">
        <f ca="1">IFERROR(NOW()-F12,"-")</f>
        <v>45935.726077777777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45935.726077777777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45935.726077777777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45935.726077777777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45935.726077777777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45935.726077777777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45935.726077777777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45935.726077777777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45935.726077777777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45935.726077777777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45935.726077777777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45935.726077777777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45935.726077777777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45935.726077777777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45935.726077777777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45935.726077777777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45935.726077777777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45935.726077777777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45935.726077777777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45935.726077777777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45935.726077777777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45935.726077777777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45935.726077777777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45935.726077777777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45935.726077777777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45935.726077777777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45935.726077777777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45935.726077777777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45935.726077777777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45935.726077777777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45935.726077777777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45935.726077777777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45935.726077777777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45935.726077777777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45935.726077777777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45935.726077777777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45935.726077777777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45935.726077777777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45935.726077777777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45935.726077777777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45935.726077777777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45935.726077777777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45935.726077777777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45935.726077777777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45935.726077777777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45935.726077777777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45935.726077777777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45935.726077777777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45935.726077777777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45935.726077777777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45935.726077777777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45935.726077777777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45935.726077777777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45935.726077777777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45935.726077777777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45935.726077777777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45935.726077777777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45935.726077777777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45935.726077777777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45935.726077777777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45935.726077777777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45935.726077777777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45935.726077777777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45935.726077777777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45935.726077777777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45935.726077777777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45935.726077777777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45935.726077777777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45935.726077777777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45935.726077777777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45935.726077777777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45935.726077777777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45935.726077777777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45935.726077777777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45935.726077777777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45935.726077777777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45935.726077777777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45935.726077777777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45935.726077777777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45935.726077777777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45935.726077777777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45935.726077777777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45935.726077777777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45935.726077777777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45935.726077777777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45935.726077777777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45935.726077777777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45935.726077777777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45935.726077777777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45935.726077777777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45935.726077777777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45935.726077777777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45935.726077777777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45935.726077777777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45935.726077777777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45935.726077777777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45935.726077777777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45935.726077777777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45935.726077777777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45935.726077777777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45935.726077777777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45935.726077777777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45935.726077777777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45935.726077777777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45935.726077777777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45935.726077777777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45935.726077777777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45935.726077777777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45935.726077777777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45935.726077777777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45935.726077777777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45935.726077777777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45935.726077777777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45935.726077777777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45935.726077777777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45935.726077777777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45935.726077777777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45935.726077777777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45935.726077777777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45935.726077777777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45935.726077777777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45935.726077777777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45935.726077777777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45935.726077777777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45935.726077777777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45935.726077777777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45935.726077777777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45935.726077777777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45935.726077777777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45935.726077777777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45935.726077777777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45935.726077777777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45935.726077777777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45935.726077777777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45935.726077777777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45935.726077777777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45935.726077777777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45935.726077777777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45935.726077777777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45935.726077777777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45935.726077777777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45935.726077777777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45935.726077777777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45935.726077777777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45935.726077777777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45935.726077777777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45935.726077777777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45935.726077777777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45935.726077777777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45935.726077777777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45935.726077777777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45935.726077777777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45935.726077777777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45935.726077777777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45935.726077777777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45935.726077777777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45935.726077777777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45935.726077777777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45935.726077777777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45935.726077777777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45935.726077777777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45935.726077777777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45935.726077777777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45935.726077777777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45935.726077777777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45935.726077777777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45935.726077777777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45935.726077777777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45935.726077777777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45935.726077777777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45935.726077777777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45935.726077777777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45935.726077777777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45935.726077777777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45935.726077777777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45935.726077777777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45935.726077777777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45935.726077777777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45935.726077777777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45935.726077777777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45935.726077777777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45935.726077777777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45935.726077777777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45935.726077777777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45935.726077777777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45935.726077777777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45935.726077777777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45935.726077777777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45935.726077777777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45935.726077777777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45935.726077777777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45935.726077777777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45935.726077777777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45935.726077777777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45935.726077777777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45935.726077777777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45935.726077777777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45935.726077777777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45935.726077777777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45935.726077777777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45935.726077777777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45935.726077777777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45935.726077777777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45935.726077777777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45935.726077777777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45935.726077777777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45935.726077777777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45935.726077777777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45935.726077777777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45935.726077777777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45935.726077777777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45935.726077777777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45935.726077777777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45935.726077777777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45935.726077777777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45935.726077777777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45935.726077777777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45935.726077777777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45935.726077777777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45935.726077777777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45935.726077777777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45935.726077777777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45935.726077777777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45935.726077777777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45935.726077777777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45935.726077777777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45935.726077777777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45935.726077777777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45935.726077777777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45935.726077777777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45935.726077777777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45935.726077777777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45935.726077777777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45935.726077777777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45935.726077777777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45935.726077777777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45935.726077777777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45935.726077777777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45935.726077777777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45935.726077777777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45935.726077777777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45935.726077777777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45935.726077777777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45935.726077777777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45935.726077777777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45935.726077777777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45935.726077777777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45935.726077777777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45935.726077777777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45935.726077777777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45935.726077777777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45935.726077777777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45935.726077777777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45935.726077777777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45935.726077777777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45935.726077777777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45935.726077777777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45935.726077777777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45935.726077777777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45935.726077777777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45935.726077777777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45935.726077777777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45935.726077777777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45935.726077777777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45935.726077777777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45935.726077777777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45935.726077777777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45935.726077777777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45935.726077777777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45935.726077777777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45935.726077777777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45935.726077777777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45935.726077777777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45935.726077777777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45935.726077777777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45935.726077777777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45935.726077777777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45935.726077777777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45935.726077777777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45935.726077777777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45935.726077777777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45935.726077777777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45935.726077777777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45935.726077777777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sheetData>
  <dataValidations count="2">
    <dataValidation allowBlank="1" showInputMessage="1" showErrorMessage="1" sqref="E1" xr:uid="{4D935161-CDD3-4592-B877-3FB59C99E142}"/>
    <dataValidation type="list" allowBlank="1" showInputMessage="1" showErrorMessage="1" sqref="E3:E2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45935.726077777777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45935.726077777777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45935.726077777777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45935.726077777777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45935.726077777777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45935.726077777777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45935.726077777777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45935.726077777777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45935.726077777777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45935.726077777777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45935.726077777777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45935.726077777777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45935.726077777777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45935.726077777777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45935.726077777777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45935.726077777777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45935.726077777777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45935.726077777777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45935.726077777777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45935.726077777777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45935.726077777777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45935.726077777777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45935.726077777777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45935.726077777777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45935.726077777777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45935.726077777777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45935.726077777777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45935.726077777777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45935.726077777777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45935.726077777777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45935.726077777777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45935.726077777777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45935.726077777777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45935.726077777777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45935.726077777777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45935.726077777777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45935.726077777777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45935.726077777777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45935.726077777777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45935.726077777777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45935.726077777777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45935.726077777777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45935.726077777777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45935.726077777777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45935.726077777777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45935.726077777777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45935.726077777777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45935.726077777777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45935.726077777777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45935.726077777777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45935.726077777777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45935.726077777777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45935.726077777777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45935.726077777777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45935.726077777777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45935.726077777777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45935.726077777777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45935.726077777777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45935.726077777777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45935.726077777777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45935.726077777777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45935.726077777777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45935.726077777777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45935.726077777777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45935.726077777777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45935.726077777777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45935.726077777777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45935.726077777777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45935.726077777777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45935.726077777777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45935.726077777777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45935.726077777777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45935.726077777777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45935.726077777777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45935.726077777777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45935.726077777777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45935.726077777777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45935.726077777777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45935.726077777777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45935.726077777777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45935.726077777777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45935.726077777777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45935.726077777777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45935.726077777777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45935.726077777777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45935.726077777777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45935.726077777777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45935.726077777777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45935.726077777777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45935.726077777777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45935.726077777777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45935.726077777777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45935.726077777777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45935.726077777777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45935.726077777777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45935.726077777777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45935.726077777777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45935.726077777777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45935.726077777777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45935.726077777777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45935.726077777777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45935.726077777777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45935.726077777777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45935.726077777777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45935.726077777777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45935.726077777777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45935.726077777777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45935.726077777777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45935.726077777777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45935.726077777777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45935.726077777777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45935.726077777777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45935.726077777777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45935.726077777777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45935.726077777777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45935.726077777777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45935.726077777777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45935.726077777777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45935.726077777777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45935.726077777777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45935.726077777777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45935.726077777777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45935.726077777777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45935.726077777777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45935.726077777777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45935.726077777777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45935.726077777777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45935.726077777777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45935.726077777777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45935.726077777777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45935.726077777777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45935.726077777777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45935.726077777777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45935.726077777777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45935.726077777777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45935.726077777777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45935.726077777777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45935.726077777777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45935.726077777777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45935.726077777777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45935.726077777777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45935.726077777777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45935.726077777777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45935.726077777777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45935.726077777777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45935.726077777777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45935.726077777777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45935.726077777777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45935.726077777777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45935.726077777777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45935.726077777777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45935.726077777777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45935.726077777777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45935.726077777777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45935.726077777777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45935.726077777777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45935.726077777777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45935.726077777777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45935.726077777777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45935.726077777777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45935.726077777777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45935.726077777777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45935.726077777777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45935.726077777777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45935.726077777777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45935.726077777777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45935.726077777777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45935.726077777777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45935.726077777777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45935.726077777777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45935.726077777777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45935.726077777777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45935.726077777777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45935.726077777777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45935.726077777777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45935.726077777777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45935.726077777777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45935.726077777777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45935.726077777777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45935.726077777777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45935.726077777777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45935.726077777777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45935.726077777777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45935.726077777777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45935.726077777777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45935.726077777777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45935.726077777777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45935.726077777777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45935.726077777777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45935.726077777777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45935.726077777777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45935.726077777777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45935.726077777777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45935.726077777777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45935.726077777777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45935.726077777777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45935.726077777777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45935.726077777777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45935.726077777777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45935.726077777777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45935.726077777777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45935.726077777777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45935.726077777777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45935.726077777777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45935.726077777777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45935.726077777777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45935.726077777777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45935.726077777777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45935.726077777777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45935.726077777777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45935.726077777777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45935.726077777777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45935.726077777777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45935.726077777777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45935.726077777777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45935.726077777777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45935.726077777777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45935.726077777777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45935.726077777777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45935.726077777777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45935.726077777777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45935.726077777777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45935.726077777777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45935.726077777777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45935.726077777777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45935.726077777777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45935.726077777777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45935.726077777777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45935.726077777777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45935.726077777777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45935.726077777777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45935.726077777777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45935.726077777777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45935.726077777777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45935.726077777777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45935.726077777777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45935.726077777777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45935.726077777777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45935.726077777777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45935.726077777777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45935.726077777777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45935.726077777777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45935.726077777777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45935.726077777777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45935.726077777777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45935.726077777777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45935.726077777777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45935.726077777777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45935.726077777777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45935.726077777777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45935.726077777777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45935.726077777777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45935.726077777777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45935.726077777777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45935.726077777777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45935.726077777777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45935.726077777777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45935.726077777777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45935.726077777777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45935.726077777777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45935.726077777777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45935.726077777777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45935.726077777777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45935.726077777777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45935.726077777777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45935.726077777777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45935.726077777777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45935.726077777777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45935.726077777777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45935.726077777777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45935.726077777777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45935.726077777777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45935.726077777777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45935.726077777777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45935.726077777777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45935.726077777777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45935.726077777777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45935.726077777777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45935.726077777777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45935.726077777777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45935.726077777777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45935.726077777777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45935.726077777777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45935.726077777777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45935.726077777777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45935.726077777777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45935.726077777777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45935.726077777777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45935.726077777777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45935.726077777777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45935.726077777777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45935.726077777777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45935.726077777777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45935.726077777777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45935.726077777777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45935.726077777777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45935.726077777777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45935.726077777777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45935.726077777777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45935.726077777777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45935.726077777777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45935.726077777777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45935.726077777777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45935.726077777777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45935.726077777777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45935.726077777777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45935.726077777777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45935.726077777777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45935.726077777777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45935.726077777777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45935.726077777777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45935.726077777777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45935.726077777777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45935.726077777777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45935.726077777777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45935.726077777777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45935.726077777777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45935.726077777777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45935.726077777777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45935.726077777777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45935.726077777777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45935.726077777777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45935.726077777777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45935.726077777777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45935.726077777777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45935.726077777777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45935.726077777777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45935.726077777777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45935.726077777777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45935.726077777777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45935.726077777777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45935.726077777777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45935.726077777777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45935.726077777777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45935.726077777777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45935.726077777777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45935.726077777777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45935.726077777777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45935.726077777777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45935.726077777777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45935.726077777777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45935.726077777777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45935.726077777777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45935.726077777777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45935.726077777777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45935.726077777777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45935.726077777777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45935.726077777777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45935.726077777777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45935.726077777777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45935.726077777777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45935.726077777777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45935.726077777777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45935.726077777777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45935.726077777777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45935.726077777777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45935.726077777777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45935.726077777777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45935.726077777777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45935.726077777777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45935.726077777777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45935.726077777777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45935.726077777777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45935.726077777777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45935.726077777777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45935.726077777777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45935.726077777777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45935.726077777777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45935.726077777777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45935.726077777777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45935.726077777777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45935.726077777777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45935.726077777777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45935.726077777777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45935.726077777777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45935.726077777777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45935.726077777777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45935.726077777777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45935.726077777777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45935.726077777777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45935.726077777777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45935.726077777777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45935.726077777777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45935.726077777777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45935.726077777777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45935.726077777777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45935.726077777777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45935.726077777777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45935.726077777777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45935.726077777777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45935.726077777777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45935.726077777777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45935.726077777777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45935.726077777777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45935.726077777777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45935.726077777777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45935.726077777777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45935.726077777777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45935.726077777777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45935.726077777777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45935.726077777777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45935.726077777777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45935.726077777777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45935.726077777777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45935.726077777777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45935.726077777777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45935.726077777777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45935.726077777777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45935.726077777777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45935.726077777777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45935.726077777777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45935.726077777777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45935.726077777777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45935.726077777777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45935.726077777777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45935.726077777777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45935.726077777777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45935.726077777777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45935.726077777777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45935.726077777777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45935.726077777777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45935.726077777777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45935.726077777777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45935.726077777777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45935.726077777777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45935.726077777777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45935.726077777777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45935.726077777777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45935.726077777777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45935.726077777777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45935.726077777777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45935.726077777777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45935.726077777777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45935.726077777777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45935.726077777777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45935.726077777777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45935.726077777777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45935.726077777777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45935.726077777777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45935.726077777777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45935.726077777777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45935.726077777777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45935.726077777777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45935.726077777777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45935.726077777777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45935.726077777777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45935.726077777777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45935.726077777777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45935.726077777777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45935.726077777777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45935.726077777777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45935.726077777777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45935.726077777777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45935.726077777777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45935.726077777777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45935.726077777777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45935.726077777777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45935.726077777777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45935.726077777777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45935.726077777777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45935.726077777777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45935.726077777777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45935.726077777777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45935.726077777777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45935.726077777777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45935.726077777777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45935.726077777777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45935.726077777777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45935.726077777777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45935.726077777777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45935.726077777777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45935.726077777777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45935.726077777777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45935.726077777777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45935.726077777777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45935.726077777777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45935.726077777777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45935.726077777777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45935.726077777777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45935.726077777777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45935.726077777777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45935.726077777777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45935.726077777777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45935.726077777777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45935.726077777777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45935.726077777777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45935.726077777777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45935.726077777777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45935.726077777777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45935.726077777777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45935.726077777777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45935.726077777777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45935.726077777777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45935.726077777777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45935.726077777777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45935.726077777777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45935.726077777777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45935.726077777777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45935.726077777777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45935.726077777777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45935.726077777777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45935.726077777777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45935.726077777777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45935.726077777777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45935.726077777777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45935.726077777777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45935.726077777777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45935.726077777777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45935.726077777777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45935.726077777777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45935.726077777777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45935.726077777777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45935.726077777777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45935.726077777777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45935.726077777777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45935.726077777777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45935.726077777777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45935.726077777777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45935.726077777777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45935.726077777777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45935.726077777777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45935.726077777777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45935.726077777777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45935.726077777777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45935.726077777777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45935.726077777777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45935.726077777777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45935.726077777777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45935.726077777777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45935.726077777777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45935.726077777777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45935.726077777777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45935.726077777777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45935.726077777777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45935.726077777777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45935.726077777777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45935.726077777777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45935.726077777777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45935.726077777777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45935.726077777777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45935.726077777777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45935.726077777777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45935.726077777777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45935.726077777777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45935.726077777777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45935.726077777777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45935.726077777777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45935.726077777777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45935.726077777777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45935.726077777777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45935.726077777777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45935.726077777777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45935.726077777777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45935.726077777777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45935.726077777777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45935.726077777777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45935.726077777777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45935.726077777777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45935.726077777777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45935.726077777777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45935.726077777777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45935.726077777777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45935.726077777777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45935.726077777777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45935.726077777777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45935.726077777777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45935.726077777777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45935.726077777777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45935.726077777777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45935.726077777777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45935.726077777777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45935.726077777777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45935.726077777777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45935.726077777777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45935.726077777777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45935.726077777777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45935.726077777777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45935.726077777777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45935.726077777777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45935.726077777777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45935.726077777777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45935.726077777777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45935.726077777777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45935.726077777777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45935.726077777777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45935.726077777777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45935.726077777777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45935.726077777777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45935.726077777777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45935.726077777777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45935.726077777777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45935.726077777777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45935.726077777777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45935.726077777777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45935.726077777777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45935.726077777777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45935.726077777777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45935.726077777777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45935.726077777777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45935.726077777777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45935.726077777777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45935.726077777777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45935.726077777777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45935.726077777777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45935.726077777777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45935.726077777777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45935.726077777777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45935.726077777777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45935.726077777777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45935.726077777777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45935.726077777777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45935.726077777777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45935.726077777777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45935.726077777777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45935.726077777777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45935.726077777777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45935.726077777777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45935.726077777777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45935.726077777777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45935.726077777777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45935.726077777777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45935.726077777777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45935.726077777777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45935.726077777777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45935.726077777777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45935.726077777777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45935.726077777777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45935.726077777777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45935.726077777777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45935.726077777777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45935.726077777777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45935.726077777777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45935.726077777777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45935.726077777777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45935.726077777777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45935.726077777777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45935.726077777777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45935.726077777777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45935.726077777777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45935.726077777777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45935.726077777777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45935.726077777777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45935.726077777777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45935.726077777777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45935.726077777777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45935.726077777777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45935.726077777777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45935.726077777777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45935.726077777777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45935.726077777777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45935.726077777777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45935.726077777777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45935.726077777777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45935.726077777777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45935.726077777777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45935.726077777777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45935.726077777777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45935.726077777777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45935.726077777777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45935.726077777777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45935.726077777777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45935.726077777777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45935.726077777777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45935.726077777777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45935.726077777777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45935.726077777777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45935.726077777777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45935.726077777777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45935.726077777777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45935.726077777777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45935.726077777777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45935.726077777777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45935.726077777777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45935.726077777777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45935.726077777777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45935.726077777777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45935.726077777777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45935.726077777777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45935.726077777777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45935.726077777777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45935.726077777777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45935.726077777777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45935.726077777777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45935.726077777777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45935.726077777777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45935.726077777777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45935.726077777777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45935.726077777777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45935.726077777777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45935.726077777777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45935.726077777777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45935.726077777777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45935.726077777777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45935.726077777777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45935.726077777777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45935.726077777777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45935.726077777777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45935.726077777777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45935.726077777777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45935.726077777777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45935.726077777777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45935.726077777777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45935.726077777777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45935.726077777777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45935.726077777777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45935.726077777777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45935.726077777777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45935.726077777777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45935.726077777777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45935.726077777777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45935.726077777777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45935.726077777777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45935.726077777777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45935.726077777777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45935.726077777777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45935.726077777777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45935.726077777777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45935.726077777777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45935.726077777777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45935.726077777777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45935.726077777777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45935.726077777777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45935.726077777777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45935.726077777777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45935.726077777777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45935.726077777777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45935.726077777777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45935.726077777777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45935.726077777777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45935.726077777777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45935.726077777777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45935.726077777777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45935.726077777777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45935.726077777777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45935.726077777777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45935.726077777777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45935.726077777777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45935.726077777777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45935.726077777777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45935.726077777777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45935.726077777777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45935.726077777777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45935.726077777777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45935.726077777777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45935.726077777777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45935.726077777777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45935.726077777777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45935.726077777777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45935.726077777777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45935.726077777777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45935.726077777777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45935.726077777777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45935.726077777777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45935.726077777777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45935.726077777777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45935.726077777777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45935.726077777777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45935.726077777777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45935.726077777777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45935.726077777777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45935.726077777777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45935.726077777777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45935.726077777777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45935.726077777777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45935.726077777777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45935.726077777777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45935.726077777777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45935.726077777777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45935.726077777777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45935.726077777777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45935.726077777777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45935.726077777777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45935.726077777777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45935.726077777777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45935.726077777777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45935.726077777777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45935.726077777777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45935.726077777777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45935.726077777777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45935.726077777777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45935.726077777777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45935.726077777777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45935.726077777777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45935.726077777777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45935.726077777777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45935.726077777777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45935.726077777777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45935.726077777777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45935.726077777777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45935.726077777777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45935.726077777777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45935.726077777777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45935.726077777777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45935.726077777777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45935.726077777777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45935.726077777777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45935.726077777777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45935.726077777777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45935.726077777777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45935.726077777777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45935.726077777777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45935.726077777777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45935.726077777777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45935.726077777777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45935.726077777777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45935.726077777777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45935.726077777777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45935.726077777777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45935.726077777777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45935.726077777777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45935.726077777777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45935.726077777777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45935.726077777777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45935.726077777777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45935.726077777777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45935.726077777777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45935.726077777777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45935.726077777777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45935.726077777777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45935.726077777777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45935.726077777777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45935.726077777777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45935.726077777777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45935.726077777777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45935.726077777777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45935.726077777777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45935.726077777777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45935.726077777777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45935.726077777777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45935.726077777777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45935.726077777777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45935.726077777777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45935.726077777777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45935.726077777777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45935.726077777777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45935.726077777777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45935.726077777777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45935.726077777777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45935.726077777777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45935.726077777777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45935.726077777777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45935.726077777777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45935.726077777777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45935.726077777777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45935.726077777777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45935.726077777777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45935.726077777777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45935.726077777777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45935.726077777777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45935.726077777777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45935.726077777777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45935.726077777777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45935.726077777777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45935.726077777777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45935.726077777777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45935.726077777777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45935.726077777777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45935.726077777777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45935.726077777777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45935.726077777777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45935.726077777777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45935.726077777777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45935.726077777777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45935.726077777777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45935.726077777777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45935.726077777777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45935.726077777777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45935.726077777777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45935.726077777777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45935.726077777777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45935.726077777777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45935.726077777777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45935.726077777777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45935.726077777777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45935.726077777777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45935.726077777777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45935.726077777777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45935.726077777777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45935.726077777777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45935.726077777777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45935.726077777777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45935.726077777777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45935.726077777777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45935.726077777777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45935.726077777777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45935.726077777777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45935.726077777777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45935.726077777777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45935.726077777777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45935.726077777777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45935.726077777777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45935.726077777777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45935.726077777777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45935.726077777777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45935.726077777777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45935.726077777777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45935.726077777777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45935.726077777777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45935.726077777777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45935.726077777777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45935.726077777777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45935.726077777777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45935.726077777777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45935.726077777777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45935.726077777777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45935.726077777777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45935.726077777777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45935.726077777777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45935.726077777777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45935.726077777777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45935.726077777777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45935.726077777777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45935.726077777777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45935.726077777777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45935.726077777777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45935.726077777777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45935.726077777777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45935.726077777777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45935.726077777777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45935.726077777777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45935.726077777777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45935.726077777777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45935.726077777777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45935.726077777777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45935.726077777777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45935.726077777777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45935.726077777777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45935.726077777777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45935.726077777777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45935.726077777777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45935.726077777777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45935.726077777777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45935.726077777777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45935.726077777777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45935.726077777777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45935.726077777777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45935.726077777777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45935.726077777777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45935.726077777777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45935.726077777777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45935.726077777777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45935.726077777777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45935.726077777777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45935.726077777777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45935.726077777777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45935.726077777777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45935.726077777777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45935.726077777777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45935.726077777777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45935.726077777777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45935.726077777777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45935.726077777777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45935.726077777777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45935.726077777777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45935.726077777777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45935.726077777777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45935.726077777777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45935.726077777777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45935.726077777777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45935.726077777777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45935.726077777777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45935.726077777777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45935.726077777777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45935.726077777777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45935.726077777777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45935.726077777777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45935.726077777777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45935.726077777777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45935.726077777777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45935.726077777777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45935.726077777777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45935.726077777777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45935.726077777777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45935.726077777777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45935.726077777777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45935.726077777777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45935.726077777777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45935.726077777777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45935.726077777777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45935.726077777777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45935.726077777777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45935.726077777777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45935.726077777777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45935.726077777777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45935.726077777777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45935.726077777777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45935.726077777777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45935.726077777777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45935.726077777777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45935.726077777777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45935.726077777777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45935.726077777777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45935.726077777777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45935.726077777777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45935.726077777777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45935.726077777777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45935.726077777777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45935.726077777777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45935.726077777777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45935.726077777777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45935.726077777777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45935.726077777777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45935.726077777777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45935.726077777777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45935.726077777777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45935.726077777777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45935.726077777777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45935.726077777777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45935.726077777777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45935.726077777777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45935.726077777777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45935.726077777777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45935.726077777777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45935.726077777777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45935.726077777777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45935.726077777777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45935.726077777777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45935.726077777777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45935.726077777777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45935.726077777777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45935.726077777777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45935.726077777777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45935.726077777777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45935.726077777777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45935.726077777777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45935.726077777777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45935.726077777777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45935.726077777777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45935.726077777777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45935.726077777777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45935.726077777777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45935.726077777777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45935.726077777777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45935.726077777777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45935.726077777777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45935.726077777777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45935.726077777777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45935.726077777777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45935.726077777777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45935.726077777777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45935.726077777777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45935.726077777777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45935.726077777777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45935.726077777777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45935.726077777777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45935.726077777777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45935.726077777777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45935.726077777777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45935.726077777777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45935.726077777777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45935.726077777777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45935.726077777777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45935.726077777777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45935.726077777777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45935.726077777777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45935.726077777777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45935.726077777777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45935.726077777777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45935.726077777777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45935.726077777777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45935.726077777777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45935.726077777777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45935.726077777777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45935.726077777777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45935.726077777777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45935.726077777777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45935.726077777777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45935.726077777777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45935.726077777777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45935.726077777777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45935.726077777777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45935.726077777777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45935.726077777777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45935.726077777777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45935.726077777777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45935.726077777777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45935.726077777777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45935.726077777777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45935.726077777777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45935.726077777777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45935.726077777777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45935.726077777777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45935.726077777777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45935.726077777777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45935.726077777777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45935.726077777777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45935.726077777777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45935.726077777777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45935.726077777777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45935.726077777777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45935.726077777777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45935.726077777777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45935.726077777777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45935.726077777777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45935.726077777777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45935.726077777777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45935.726077777777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45935.726077777777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45935.726077777777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45935.726077777777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45935.726077777777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45935.726077777777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45935.726077777777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45935.726077777777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45935.726077777777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45935.726077777777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45935.726077777777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45935.726077777777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45935.726077777777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45935.726077777777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45935.726077777777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45935.726077777777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45935.726077777777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45935.726077777777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45935.726077777777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45935.726077777777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45935.726077777777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45935.726077777777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45935.726077777777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45935.726077777777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45935.726077777777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45935.726077777777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45935.726077777777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45935.726077777777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45935.726077777777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45935.726077777777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45935.726077777777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45935.726077777777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45935.726077777777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45935.726077777777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45935.726077777777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45935.726077777777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45935.726077777777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45935.726077777777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45935.726077777777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45935.726077777777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45935.726077777777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45935.726077777777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45935.726077777777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45935.726077777777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45935.726077777777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45935.726077777777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45935.726077777777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45935.726077777777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45935.726077777777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45935.726077777777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45935.726077777777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45935.726077777777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45935.726077777777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45935.726077777777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45935.726077777777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45935.726077777777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45935.726077777777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45935.726077777777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45935.726077777777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45935.726077777777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45935.726077777777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45935.726077777777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45935.726077777777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45935.726077777777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45935.726077777777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45935.726077777777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45935.726077777777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45935.726077777777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45935.726077777777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45935.726077777777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45935.726077777777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45935.726077777777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45935.726077777777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45935.726077777777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45935.726077777777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45935.726077777777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45935.726077777777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45935.726077777777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45935.726077777777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45935.726077777777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45935.726077777777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45935.726077777777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45935.726077777777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45935.726077777777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45935.726077777777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45935.726077777777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45935.726077777777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45935.726077777777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45935.726077777777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45935.726077777777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45935.726077777777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45935.726077777777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45935.726077777777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45935.726077777777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45935.726077777777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45935.726077777777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45935.726077777777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45935.726077777777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45935.726077777777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45935.726077777777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45935.726077777777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45935.726077777777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45935.726077777777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45935.726077777777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45935.726077777777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45935.726077777777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45935.726077777777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45935.726077777777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45935.726077777777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45935.726077777777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45935.726077777777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45935.726077777777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45935.726077777777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45935.726077777777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45935.726077777777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45935.726077777777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45935.726077777777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45935.726077777777</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232.2453601851812</v>
      </c>
      <c r="H2" s="113">
        <v>45703.474768518521</v>
      </c>
      <c r="I2" s="110" t="str">
        <f>IFERROR(VLOOKUP(D2,DB!A:F,6,0),"")</f>
        <v>SCECO</v>
      </c>
      <c r="J2" s="110" t="str">
        <f>IFERROR(VLOOKUP(D2,DB!A:G,7,0),"")</f>
        <v>Dead</v>
      </c>
      <c r="K2" s="115" t="s">
        <v>39061</v>
      </c>
      <c r="L2" s="107" t="str">
        <f>IFERROR(VLOOKUP(D2,DB!A:I,9,0),"")</f>
        <v>Latis</v>
      </c>
    </row>
    <row r="3" spans="1:16" ht="23.25" customHeight="1">
      <c r="A3" s="110" t="s">
        <v>39062</v>
      </c>
      <c r="B3" s="110" t="str">
        <f>IFERROR(VLOOKUP(D3,DB!A:K,11,0),"")</f>
        <v>R4</v>
      </c>
      <c r="C3" s="111">
        <v>2</v>
      </c>
      <c r="D3" s="107" t="s">
        <v>25891</v>
      </c>
      <c r="E3" s="112" t="s">
        <v>38964</v>
      </c>
      <c r="F3" s="113">
        <v>45935.156944444447</v>
      </c>
      <c r="G3" s="114">
        <f ca="1">IFERROR(NOW()-F3,"")</f>
        <v>0.56913333333068294</v>
      </c>
      <c r="H3" s="113">
        <v>45935.07104166667</v>
      </c>
      <c r="I3" s="110" t="str">
        <f>IFERROR(VLOOKUP(D3,DB!A:F,6,0),"")</f>
        <v>Generator-SG</v>
      </c>
      <c r="J3" s="110" t="str">
        <f>IFERROR(VLOOKUP(D3,DB!A:G,7,0),"")</f>
        <v>Good</v>
      </c>
      <c r="K3" s="115" t="s">
        <v>39063</v>
      </c>
      <c r="L3" s="107" t="str">
        <f>IFERROR(VLOOKUP(D3,DB!A:I,9,0),"")</f>
        <v>Latis</v>
      </c>
    </row>
    <row r="4" spans="1:16" ht="15" customHeight="1">
      <c r="A4" s="110" t="s">
        <v>39064</v>
      </c>
      <c r="B4" s="110" t="str">
        <f>IFERROR(VLOOKUP(D4,DB!A:K,11,0),"")</f>
        <v>R4</v>
      </c>
      <c r="C4" s="111">
        <v>3</v>
      </c>
      <c r="D4" s="107" t="s">
        <v>35137</v>
      </c>
      <c r="E4" s="112" t="s">
        <v>38964</v>
      </c>
      <c r="F4" s="113">
        <v>45935.523263888892</v>
      </c>
      <c r="G4" s="114">
        <f ca="1">IFERROR(NOW()-F4,"")</f>
        <v>0.20281388888543006</v>
      </c>
      <c r="H4" s="113">
        <v>45935.516099537039</v>
      </c>
      <c r="I4" s="110" t="str">
        <f>IFERROR(VLOOKUP(D4,DB!A:F,6,0),"")</f>
        <v>Generator-SG</v>
      </c>
      <c r="J4" s="110" t="str">
        <f>IFERROR(VLOOKUP(D4,DB!A:G,7,0),"")</f>
        <v>Dead</v>
      </c>
      <c r="K4" s="115" t="s">
        <v>39065</v>
      </c>
      <c r="L4" s="107" t="str">
        <f>IFERROR(VLOOKUP(D4,DB!A:I,9,0),"")</f>
        <v>Latis</v>
      </c>
    </row>
    <row r="5" spans="1:16" ht="15" customHeight="1">
      <c r="A5" s="110" t="s">
        <v>39066</v>
      </c>
      <c r="B5" s="110" t="str">
        <f>IFERROR(VLOOKUP(D5,DB!A:K,11,0),"")</f>
        <v>R4</v>
      </c>
      <c r="C5" s="111">
        <v>1</v>
      </c>
      <c r="D5" s="107" t="s">
        <v>34306</v>
      </c>
      <c r="E5" s="112" t="s">
        <v>38964</v>
      </c>
      <c r="F5" s="113">
        <v>45934.995312500003</v>
      </c>
      <c r="G5" s="114">
        <f ca="1">IFERROR(NOW()-F5,"")</f>
        <v>0.73076527777448064</v>
      </c>
      <c r="H5" s="113">
        <v>45935.675949074073</v>
      </c>
      <c r="I5" s="110" t="str">
        <f>IFERROR(VLOOKUP(D5,DB!A:F,6,0),"")</f>
        <v>SCECO</v>
      </c>
      <c r="J5" s="110" t="str">
        <f>IFERROR(VLOOKUP(D5,DB!A:G,7,0),"")</f>
        <v>Dead</v>
      </c>
      <c r="K5" s="115" t="s">
        <v>39067</v>
      </c>
      <c r="L5" s="107" t="str">
        <f>IFERROR(VLOOKUP(D5,DB!A:I,9,0),"")</f>
        <v>Latis</v>
      </c>
    </row>
    <row r="6" spans="1:16" ht="15" customHeight="1">
      <c r="A6" s="110"/>
      <c r="B6" s="110" t="str">
        <f>IFERROR(VLOOKUP(D6,DB!A:K,11,0),"")</f>
        <v/>
      </c>
      <c r="C6" s="111"/>
      <c r="D6" s="107"/>
      <c r="E6" s="112"/>
      <c r="F6" s="113"/>
      <c r="G6" s="114">
        <f ca="1">IFERROR(NOW()-F6,"")</f>
        <v>45935.726077777777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45935.726077777777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45935.726077777777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45935.726077777777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45935.726077777777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45935.726077777777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45935.726077777777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45935.726077777777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45935.726077777777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45935.726077777777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45935.726077777777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45935.726077777777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45935.726077777777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45935.726077777777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45935.726077777777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45935.726077777777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45935.726077777777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45935.726077777777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45935.726077777777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45935.726077777777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45935.726077777777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45935.726077777777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45935.726077777777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45935.726077777777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45935.726077777777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45935.726077777777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45935.726077777777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45935.726077777777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45935.726077777777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45935.726077777777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45935.726077777777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45935.726077777777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45935.726077777777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45935.726077777777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45935.726077777777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45935.726077777777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45935.726077777777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45935.726077777777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45935.726077777777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45935.726077777777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45935.726077777777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45935.726077777777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45935.726077777777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45935.726077777777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45935.726077777777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45935.726077777777</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45935.726077777777</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45935.726077777777</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45935.726077777777</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45935.726077777777</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45935.726077777777</v>
      </c>
      <c r="H56" s="113"/>
      <c r="I56" s="110" t="str">
        <f>IFERROR(VLOOKUP(D56,DB!A:F,6,0),"")</f>
        <v/>
      </c>
      <c r="J56" s="110" t="str">
        <f>IFERROR(VLOOKUP(D56,DB!A:G,7,0),"")</f>
        <v/>
      </c>
      <c r="K56" s="115"/>
      <c r="L56" s="107"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6" sqref="K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43.89401759258908</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38967</v>
      </c>
      <c r="F3" s="38">
        <v>45926.188877314817</v>
      </c>
      <c r="G3" s="39">
        <f ca="1">IFERROR(NOW()-F3,"-")</f>
        <v>9.5372004629607545</v>
      </c>
      <c r="H3" s="38">
        <v>45926.158159722225</v>
      </c>
      <c r="I3" s="37" t="str">
        <f>IFERROR(VLOOKUP(D3,DB!A:F,6,0),"")</f>
        <v>SCECO</v>
      </c>
      <c r="J3" s="37" t="str">
        <f>IFERROR(VLOOKUP(D3,DB!A:G,7,0),"")</f>
        <v>Good</v>
      </c>
      <c r="K3" s="37" t="s">
        <v>39071</v>
      </c>
      <c r="L3" s="37" t="str">
        <f>IFERROR(VLOOKUP(D3,DB!A:I,9,0),"")</f>
        <v>Latis</v>
      </c>
      <c r="M3" s="136"/>
    </row>
    <row r="4" spans="1:13" ht="15">
      <c r="A4" s="37" t="s">
        <v>39072</v>
      </c>
      <c r="B4" s="37" t="str">
        <f>IFERROR(VLOOKUP(D4,DB!A:K,11,0),"")</f>
        <v>R5</v>
      </c>
      <c r="C4" s="37">
        <v>1</v>
      </c>
      <c r="D4" s="137" t="s">
        <v>38468</v>
      </c>
      <c r="E4" s="37" t="s">
        <v>38967</v>
      </c>
      <c r="F4" s="38">
        <v>45935.706469907411</v>
      </c>
      <c r="G4" s="39">
        <f ca="1">IFERROR(NOW()-F4,"-")</f>
        <v>1.9607870366598945E-2</v>
      </c>
      <c r="H4" s="38">
        <v>45935.700486111113</v>
      </c>
      <c r="I4" s="37" t="str">
        <f>IFERROR(VLOOKUP(D4,DB!A:F,6,0),"")</f>
        <v>SCECO</v>
      </c>
      <c r="J4" s="37" t="str">
        <f>IFERROR(VLOOKUP(D4,DB!A:G,7,0),"")</f>
        <v>Haj Removal</v>
      </c>
      <c r="K4" s="37" t="s">
        <v>39073</v>
      </c>
      <c r="L4" s="37" t="str">
        <f>IFERROR(VLOOKUP(D4,DB!A:I,9,0),"")</f>
        <v>Latis</v>
      </c>
      <c r="M4" s="136"/>
    </row>
    <row r="5" spans="1:13" ht="15">
      <c r="A5" s="37"/>
      <c r="B5" s="37" t="str">
        <f>IFERROR(VLOOKUP(D5,DB!A:K,11,0),"")</f>
        <v/>
      </c>
      <c r="C5" s="37"/>
      <c r="D5"/>
      <c r="E5" s="37"/>
      <c r="F5" s="38"/>
      <c r="G5" s="39">
        <f ca="1">IFERROR(NOW()-F5,"-")</f>
        <v>45935.726077777777</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45935.726077777777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45935.726077777777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45935.726077777777</v>
      </c>
      <c r="H8" s="38"/>
      <c r="I8" s="37" t="str">
        <f>IFERROR(VLOOKUP(D8,DB!A:F,6,0),"")</f>
        <v/>
      </c>
      <c r="J8" s="37" t="str">
        <f>IFERROR(VLOOKUP(D8,DB!A:G,7,0),"")</f>
        <v/>
      </c>
      <c r="K8" s="37"/>
      <c r="L8" s="37" t="str">
        <f>IFERROR(VLOOKUP(D8,DB!A:I,9,0),"")</f>
        <v/>
      </c>
      <c r="M8" s="136"/>
    </row>
    <row r="9" spans="1:13" ht="15">
      <c r="A9" s="92"/>
      <c r="B9" s="92" t="str">
        <f>IFERROR(VLOOKUP(D9,DB!A:K,11,0),"")</f>
        <v/>
      </c>
      <c r="C9" s="92"/>
      <c r="D9" s="92"/>
      <c r="E9" s="92"/>
      <c r="F9" s="134"/>
      <c r="G9" s="135">
        <f ca="1">IFERROR(NOW()-F9,"-")</f>
        <v>45935.726077777777</v>
      </c>
      <c r="H9" s="134"/>
      <c r="I9" s="92" t="str">
        <f>IFERROR(VLOOKUP(D9,DB!A:F,6,0),"")</f>
        <v/>
      </c>
      <c r="J9" s="92" t="str">
        <f>IFERROR(VLOOKUP(D9,DB!A:G,7,0),"")</f>
        <v/>
      </c>
      <c r="K9" s="92"/>
      <c r="L9" s="92" t="str">
        <f>IFERROR(VLOOKUP(D9,DB!A:I,9,0),"")</f>
        <v/>
      </c>
      <c r="M9" s="136"/>
    </row>
    <row r="10" spans="1:13" ht="15">
      <c r="A10" s="37"/>
      <c r="B10" s="37" t="str">
        <f>IFERROR(VLOOKUP(D10,DB!A:K,11,0),"")</f>
        <v/>
      </c>
      <c r="C10" s="37"/>
      <c r="D10" s="37"/>
      <c r="E10" s="37"/>
      <c r="F10" s="38"/>
      <c r="G10" s="39">
        <f ca="1">IFERROR(NOW()-F10,"-")</f>
        <v>45935.726077777777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45935.726077777777</v>
      </c>
      <c r="H11" s="38"/>
      <c r="I11" s="37" t="str">
        <f>IFERROR(VLOOKUP(D11,DB!A:F,6,0),"")</f>
        <v/>
      </c>
      <c r="J11" s="37" t="str">
        <f>IFERROR(VLOOKUP(D11,DB!A:G,7,0),"")</f>
        <v/>
      </c>
      <c r="K11" s="37"/>
      <c r="L11" s="37" t="str">
        <f>IFERROR(VLOOKUP(D11,DB!A:I,9,0),"")</f>
        <v/>
      </c>
      <c r="M11" s="136"/>
    </row>
    <row r="12" spans="1:13" ht="15.75">
      <c r="A12" s="37"/>
      <c r="B12" s="37" t="str">
        <f>IFERROR(VLOOKUP(D12,DB!A:K,11,0),"")</f>
        <v/>
      </c>
      <c r="C12" s="37"/>
      <c r="D12" s="140"/>
      <c r="E12" s="37"/>
      <c r="F12" s="38"/>
      <c r="G12" s="39">
        <f ca="1">IFERROR(NOW()-F12,"-")</f>
        <v>45935.726077777777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45935.726077777777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45935.726077777777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45935.726077777777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45935.726077777777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45935.726077777777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45935.726077777777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45935.726077777777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45935.726077777777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45935.726077777777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45935.726077777777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45935.726077777777</v>
      </c>
      <c r="H23" s="38"/>
      <c r="I23" s="37" t="str">
        <f>IFERROR(VLOOKUP(D23,DB!A:F,6,0),"")</f>
        <v/>
      </c>
      <c r="J23" s="37" t="str">
        <f>IFERROR(VLOOKUP(D23,DB!A:G,7,0),"")</f>
        <v/>
      </c>
      <c r="K23" s="37"/>
      <c r="L23" s="37" t="str">
        <f>IFERROR(VLOOKUP(D23,DB!A:I,9,0),"")</f>
        <v/>
      </c>
      <c r="M23" s="136"/>
    </row>
    <row r="24" spans="1:13" ht="15">
      <c r="A24" s="37"/>
      <c r="B24" s="37" t="str">
        <f>IFERROR(VLOOKUP(D24,DB!A:K,11,0),"")</f>
        <v/>
      </c>
      <c r="C24" s="37"/>
      <c r="D24"/>
      <c r="E24" s="37"/>
      <c r="F24" s="38"/>
      <c r="G24" s="39">
        <f ca="1">IFERROR(NOW()-F24,"-")</f>
        <v>45935.726077777777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45935.726077777777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45935.726077777777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45935.726077777777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45935.726077777777</v>
      </c>
      <c r="H28" s="38"/>
      <c r="I28" s="37" t="str">
        <f>IFERROR(VLOOKUP(D28,DB!A:F,6,0),"")</f>
        <v/>
      </c>
      <c r="J28" s="37" t="str">
        <f>IFERROR(VLOOKUP(D28,DB!A:G,7,0),"")</f>
        <v/>
      </c>
      <c r="K28" s="37"/>
      <c r="L28" s="37" t="str">
        <f>IFERROR(VLOOKUP(D28,DB!A:I,9,0),"")</f>
        <v/>
      </c>
      <c r="M28" s="136"/>
    </row>
    <row r="29" spans="1:13" ht="15">
      <c r="A29" s="37"/>
      <c r="B29" s="37" t="str">
        <f>IFERROR(VLOOKUP(D29,DB!A:K,11,0),"")</f>
        <v/>
      </c>
      <c r="C29" s="37"/>
      <c r="D29"/>
      <c r="E29" s="37"/>
      <c r="F29" s="38"/>
      <c r="G29" s="39">
        <f ca="1">IFERROR(NOW()-F29,"-")</f>
        <v>45935.726077777777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45935.726077777777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45935.726077777777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45935.726077777777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45935.726077777777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45935.726077777777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45935.726077777777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45935.726077777777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45935.726077777777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45935.726077777777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45935.726077777777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45935.726077777777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45935.726077777777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45935.726077777777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45935.726077777777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45935.726077777777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45935.726077777777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45935.726077777777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45935.726077777777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45935.726077777777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45935.726077777777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45935.726077777777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45935.726077777777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45935.726077777777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45935.726077777777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45935.726077777777</v>
      </c>
      <c r="H54" s="38"/>
      <c r="I54" s="37" t="str">
        <f>IFERROR(VLOOKUP(D54,DB!A:F,6,0),"")</f>
        <v/>
      </c>
      <c r="J54" s="37" t="str">
        <f>IFERROR(VLOOKUP(D54,DB!A:G,7,0),"")</f>
        <v/>
      </c>
      <c r="K54" s="37"/>
      <c r="L54" s="37" t="str">
        <f>IFERROR(VLOOKUP(D54,DB!A:I,9,0),"")</f>
        <v/>
      </c>
      <c r="M54" s="136"/>
    </row>
    <row r="55" spans="1:13" ht="15">
      <c r="A55" s="92"/>
      <c r="B55" s="92" t="str">
        <f>IFERROR(VLOOKUP(D55,DB!A:K,11,0),"")</f>
        <v/>
      </c>
      <c r="C55" s="92"/>
      <c r="D55" s="92"/>
      <c r="E55" s="92"/>
      <c r="F55" s="134"/>
      <c r="G55" s="135">
        <f ca="1">IFERROR(NOW()-F55,"-")</f>
        <v>45935.726077777777</v>
      </c>
      <c r="H55" s="134"/>
      <c r="I55" s="92" t="str">
        <f>IFERROR(VLOOKUP(D55,DB!A:F,6,0),"")</f>
        <v/>
      </c>
      <c r="J55" s="92" t="str">
        <f>IFERROR(VLOOKUP(D55,DB!A:G,7,0),"")</f>
        <v/>
      </c>
      <c r="K55" s="92"/>
      <c r="L55" s="92" t="str">
        <f>IFERROR(VLOOKUP(D55,DB!A:I,9,0),"")</f>
        <v/>
      </c>
      <c r="M55" s="136"/>
    </row>
    <row r="56" spans="1:13" ht="15">
      <c r="A56" s="92"/>
      <c r="B56" s="92" t="str">
        <f>IFERROR(VLOOKUP(D56,DB!A:K,11,0),"")</f>
        <v/>
      </c>
      <c r="C56" s="92"/>
      <c r="D56" s="92"/>
      <c r="E56" s="92"/>
      <c r="F56" s="134"/>
      <c r="G56" s="135">
        <f ca="1">IFERROR(NOW()-F56,"-")</f>
        <v>45935.726077777777</v>
      </c>
      <c r="H56" s="134"/>
      <c r="I56" s="92" t="str">
        <f>IFERROR(VLOOKUP(D56,DB!A:F,6,0),"")</f>
        <v/>
      </c>
      <c r="J56" s="92" t="str">
        <f>IFERROR(VLOOKUP(D56,DB!A:G,7,0),"")</f>
        <v/>
      </c>
      <c r="K56" s="92"/>
      <c r="L56" s="92" t="str">
        <f>IFERROR(VLOOKUP(D56,DB!A:I,9,0),"")</f>
        <v/>
      </c>
    </row>
    <row r="57" spans="1:13" ht="15">
      <c r="A57" s="37"/>
      <c r="B57" s="37" t="str">
        <f>IFERROR(VLOOKUP(D57,DB!A:K,11,0),"")</f>
        <v/>
      </c>
      <c r="C57" s="37"/>
      <c r="D57" s="37"/>
      <c r="E57" s="37"/>
      <c r="F57" s="38"/>
      <c r="G57" s="39">
        <f ca="1">IFERROR(NOW()-F57,"-")</f>
        <v>45935.726077777777</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45935.726077777777</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45935.726077777777</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45935.726077777777</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45935.726077777777</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45935.726077777777</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45935.726077777777</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45935.726077777777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45935.726077777777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45935.726077777777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45935.726077777777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45935.726077777777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45935.726077777777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45935.726077777777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45935.726077777777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45935.726077777777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45935.726077777777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45935.726077777777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45935.726077777777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45935.726077777777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45935.726077777777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45935.726077777777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45935.726077777777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45935.726077777777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45935.726077777777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45935.726077777777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45935.726077777777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45935.726077777777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45935.726077777777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45935.726077777777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45935.726077777777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45935.726077777777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45935.726077777777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45935.726077777777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45935.726077777777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45935.726077777777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45935.726077777777</v>
      </c>
      <c r="H93" s="38"/>
      <c r="I93" s="37" t="str">
        <f>IFERROR(VLOOKUP(D93,DB!A:F,6,0),"")</f>
        <v/>
      </c>
      <c r="J93" s="37" t="str">
        <f>IFERROR(VLOOKUP(D93,DB!A:G,7,0),"")</f>
        <v/>
      </c>
      <c r="K93" s="37"/>
      <c r="L93" s="37" t="str">
        <f>IFERROR(VLOOKUP(D93,DB!A:I,9,0),"")</f>
        <v/>
      </c>
    </row>
    <row r="94" spans="1:12" ht="15">
      <c r="A94" s="92"/>
      <c r="B94" s="92" t="str">
        <f>IFERROR(VLOOKUP(D94,DB!A:K,11,0),"")</f>
        <v/>
      </c>
      <c r="C94" s="92"/>
      <c r="D94" s="92"/>
      <c r="E94" s="92"/>
      <c r="F94" s="134"/>
      <c r="G94" s="135">
        <f ca="1">IFERROR(NOW()-F94,"-")</f>
        <v>45935.726077777777</v>
      </c>
      <c r="H94" s="134"/>
      <c r="I94" s="92" t="str">
        <f>IFERROR(VLOOKUP(D94,DB!A:F,6,0),"")</f>
        <v/>
      </c>
      <c r="J94" s="92" t="str">
        <f>IFERROR(VLOOKUP(D94,DB!A:G,7,0),"")</f>
        <v/>
      </c>
      <c r="K94" s="92"/>
      <c r="L94" s="92" t="str">
        <f>IFERROR(VLOOKUP(D94,DB!A:I,9,0),"")</f>
        <v/>
      </c>
    </row>
    <row r="95" spans="1:12" ht="15">
      <c r="A95" s="37"/>
      <c r="B95" s="37" t="str">
        <f>IFERROR(VLOOKUP(D95,DB!A:K,11,0),"")</f>
        <v/>
      </c>
      <c r="C95" s="37"/>
      <c r="D95" s="37"/>
      <c r="E95" s="37"/>
      <c r="F95" s="38"/>
      <c r="G95" s="39">
        <f ca="1">IFERROR(NOW()-F95,"-")</f>
        <v>45935.726077777777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45935.726077777777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45935.726077777777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45935.726077777777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45935.726077777777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45935.726077777777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45935.726077777777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45935.726077777777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45935.726077777777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45935.726077777777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45935.726077777777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45935.726077777777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45935.726077777777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45935.726077777777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45935.726077777777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45935.726077777777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45935.726077777777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45935.726077777777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45935.726077777777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45935.726077777777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45935.726077777777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45935.726077777777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45935.726077777777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45935.726077777777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45935.726077777777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45935.726077777777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45935.726077777777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45935.726077777777</v>
      </c>
      <c r="H122" s="38"/>
      <c r="I122" s="37" t="str">
        <f>IFERROR(VLOOKUP(D122,DB!A:F,6,0),"")</f>
        <v/>
      </c>
      <c r="J122" s="37" t="str">
        <f>IFERROR(VLOOKUP(D122,DB!A:G,7,0),"")</f>
        <v/>
      </c>
      <c r="K122" s="37"/>
      <c r="L122" s="37" t="str">
        <f>IFERROR(VLOOKUP(D122,DB!A:I,9,0),"")</f>
        <v/>
      </c>
    </row>
    <row r="123" spans="1:12" ht="15">
      <c r="A123" s="92"/>
      <c r="B123" s="92" t="str">
        <f>IFERROR(VLOOKUP(D123,DB!A:K,11,0),"")</f>
        <v/>
      </c>
      <c r="C123" s="92"/>
      <c r="D123" s="92"/>
      <c r="E123" s="92"/>
      <c r="F123" s="134"/>
      <c r="G123" s="135">
        <f ca="1">IFERROR(NOW()-F123,"-")</f>
        <v>45935.726077777777</v>
      </c>
      <c r="H123" s="134"/>
      <c r="I123" s="92" t="str">
        <f>IFERROR(VLOOKUP(D123,DB!A:F,6,0),"")</f>
        <v/>
      </c>
      <c r="J123" s="92" t="str">
        <f>IFERROR(VLOOKUP(D123,DB!A:G,7,0),"")</f>
        <v/>
      </c>
      <c r="K123" s="92"/>
      <c r="L123" s="92" t="str">
        <f>IFERROR(VLOOKUP(D123,DB!A:I,9,0),"")</f>
        <v/>
      </c>
    </row>
    <row r="124" spans="1:12" ht="15">
      <c r="A124" s="37"/>
      <c r="B124" s="37" t="str">
        <f>IFERROR(VLOOKUP(D124,DB!A:K,11,0),"")</f>
        <v/>
      </c>
      <c r="C124" s="37"/>
      <c r="D124" s="37"/>
      <c r="E124" s="37"/>
      <c r="F124" s="38"/>
      <c r="G124" s="39">
        <f ca="1">IFERROR(NOW()-F124,"-")</f>
        <v>45935.726077777777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45935.726077777777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45935.726077777777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45935.726077777777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45935.726077777777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45935.726077777777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45935.726077777777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45935.726077777777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45935.726077777777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45935.726077777777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45935.726077777777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45935.726077777777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45935.726077777777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45935.726077777777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45935.726077777777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45935.726077777777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45935.726077777777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45935.726077777777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45935.726077777777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45935.726077777777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45935.726077777777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45935.726077777777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45935.726077777777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45935.726077777777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45935.726077777777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45935.726077777777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45935.726077777777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45935.726077777777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45935.726077777777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45935.726077777777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45935.726077777777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45935.726077777777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45935.726077777777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45935.726077777777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45935.726077777777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45935.726077777777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45935.726077777777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45935.726077777777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45935.726077777777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45935.726077777777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45935.726077777777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45935.726077777777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45935.726077777777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45935.726077777777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45935.726077777777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45935.726077777777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45935.726077777777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45935.726077777777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45935.726077777777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45935.726077777777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45935.726077777777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45935.726077777777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45935.726077777777</v>
      </c>
      <c r="H176" s="38"/>
      <c r="I176" s="37" t="str">
        <f>IFERROR(VLOOKUP(D176,DB!A:F,6,0),"")</f>
        <v/>
      </c>
      <c r="J176" s="37" t="str">
        <f>IFERROR(VLOOKUP(D176,DB!A:G,7,0),"")</f>
        <v/>
      </c>
      <c r="K176" s="37"/>
      <c r="L176" s="37" t="str">
        <f>IFERROR(VLOOKUP(D176,DB!A:I,9,0),"")</f>
        <v/>
      </c>
    </row>
    <row r="177" spans="1:12" ht="15">
      <c r="A177" s="92"/>
      <c r="B177" s="92" t="str">
        <f>IFERROR(VLOOKUP(D177,DB!A:K,11,0),"")</f>
        <v/>
      </c>
      <c r="C177" s="92"/>
      <c r="D177" s="92"/>
      <c r="E177" s="92"/>
      <c r="F177" s="134"/>
      <c r="G177" s="135">
        <f ca="1">IFERROR(NOW()-F177,"-")</f>
        <v>45935.726077777777</v>
      </c>
      <c r="H177" s="134"/>
      <c r="I177" s="92" t="str">
        <f>IFERROR(VLOOKUP(D177,DB!A:F,6,0),"")</f>
        <v/>
      </c>
      <c r="J177" s="92" t="str">
        <f>IFERROR(VLOOKUP(D177,DB!A:G,7,0),"")</f>
        <v/>
      </c>
      <c r="K177" s="92"/>
      <c r="L177" s="92" t="str">
        <f>IFERROR(VLOOKUP(D177,DB!A:I,9,0),"")</f>
        <v/>
      </c>
    </row>
    <row r="178" spans="1:12" ht="15"/>
    <row r="179" spans="1:12" ht="15"/>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8" ht="15"/>
    <row r="439" ht="15"/>
    <row r="440" ht="15"/>
    <row r="441" ht="15"/>
    <row r="442" ht="15"/>
    <row r="443" ht="15"/>
    <row r="444" ht="15"/>
    <row r="445" ht="15"/>
    <row r="447" ht="15"/>
    <row r="448" ht="15"/>
    <row r="449" ht="15"/>
    <row r="450" ht="15"/>
    <row r="451" ht="15"/>
    <row r="452" ht="15"/>
    <row r="454" ht="15"/>
    <row r="455" ht="15"/>
    <row r="456" ht="15"/>
    <row r="457" ht="15"/>
    <row r="458" ht="15"/>
    <row r="459" ht="15"/>
    <row r="460" ht="15"/>
    <row r="461"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6" ht="15"/>
    <row r="497" ht="15"/>
    <row r="498" ht="15"/>
    <row r="499" ht="15"/>
    <row r="500" ht="15"/>
    <row r="501" ht="15"/>
    <row r="502" ht="15"/>
    <row r="503" ht="15"/>
    <row r="504" ht="15"/>
    <row r="505" ht="15"/>
    <row r="507" ht="15"/>
    <row r="508" ht="15"/>
    <row r="509" ht="15"/>
    <row r="512" ht="15"/>
    <row r="513" ht="15"/>
    <row r="514" ht="15"/>
    <row r="515"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7" ht="15"/>
    <row r="828" ht="15"/>
    <row r="829" ht="15"/>
    <row r="830" ht="15"/>
    <row r="831" ht="15"/>
    <row r="832" ht="15"/>
    <row r="836" ht="15"/>
    <row r="837" ht="15"/>
    <row r="847" ht="15"/>
    <row r="852" ht="15"/>
    <row r="863" ht="15"/>
    <row r="864" ht="15"/>
    <row r="871" ht="15"/>
    <row r="872" ht="15"/>
    <row r="876" ht="15"/>
    <row r="877" ht="15"/>
    <row r="878" ht="15"/>
    <row r="885" ht="15"/>
    <row r="886" ht="15"/>
    <row r="887" ht="15"/>
    <row r="888" ht="15"/>
    <row r="890" ht="15"/>
    <row r="891" ht="15"/>
    <row r="892" ht="15"/>
    <row r="895" ht="15"/>
    <row r="896" ht="15"/>
    <row r="897" ht="15"/>
    <row r="898" ht="15"/>
    <row r="900" ht="15"/>
    <row r="901" ht="15"/>
    <row r="902" ht="15"/>
    <row r="903" ht="15"/>
    <row r="904" ht="15"/>
    <row r="905" ht="15"/>
    <row r="907" ht="15"/>
    <row r="908" ht="15"/>
    <row r="910" ht="15"/>
    <row r="911" ht="15"/>
    <row r="913" ht="15"/>
    <row r="914" ht="15"/>
    <row r="915" ht="15"/>
    <row r="917" ht="15"/>
    <row r="918" ht="15"/>
    <row r="919" ht="15"/>
    <row r="920" ht="15"/>
    <row r="921" ht="15"/>
    <row r="925" ht="15"/>
    <row r="926" ht="15"/>
    <row r="927" ht="15"/>
    <row r="928" ht="15"/>
    <row r="931" ht="15"/>
    <row r="932" ht="15"/>
    <row r="935" ht="15"/>
    <row r="976" ht="15"/>
    <row r="977" ht="15"/>
    <row r="980" ht="15"/>
    <row r="981" ht="15"/>
    <row r="988" ht="15"/>
    <row r="989" ht="15"/>
    <row r="992" ht="15"/>
    <row r="994" ht="15"/>
    <row r="996" ht="15"/>
    <row r="997" ht="15"/>
    <row r="998" ht="15"/>
    <row r="1001" ht="15"/>
    <row r="1002" ht="15"/>
    <row r="1004" ht="15"/>
    <row r="1007" ht="15"/>
    <row r="1008" ht="15"/>
    <row r="1010" ht="15"/>
    <row r="1011" ht="15"/>
    <row r="1012" ht="15"/>
    <row r="1013" ht="15"/>
    <row r="1014" ht="15"/>
    <row r="1017" ht="15"/>
    <row r="1018" ht="15"/>
    <row r="1019" ht="15"/>
    <row r="1020" ht="15"/>
    <row r="1021" ht="15"/>
    <row r="1022" ht="15"/>
    <row r="1024" ht="15"/>
    <row r="1026" ht="15"/>
    <row r="1028" ht="15"/>
    <row r="1029" ht="15"/>
    <row r="1030" ht="15"/>
    <row r="1032" ht="15"/>
    <row r="1033" ht="15"/>
    <row r="1034" ht="15"/>
    <row r="1035" ht="15"/>
    <row r="1036" ht="15"/>
    <row r="1037" ht="15"/>
    <row r="1038" ht="15"/>
    <row r="1040" ht="15"/>
    <row r="1041" ht="15"/>
    <row r="1042" ht="15"/>
    <row r="1047" ht="15"/>
    <row r="1048" ht="15"/>
    <row r="1052" ht="15"/>
    <row r="1053" ht="15"/>
    <row r="1054" ht="15"/>
    <row r="1057" ht="15"/>
    <row r="1059" ht="15"/>
    <row r="1063" ht="15"/>
    <row r="1067" ht="15"/>
    <row r="1073" ht="15"/>
    <row r="1074" ht="15"/>
    <row r="1076" ht="15"/>
    <row r="1077" ht="15"/>
    <row r="1079" ht="15"/>
    <row r="1082" ht="15"/>
    <row r="1083" ht="15"/>
    <row r="1085" ht="15"/>
    <row r="1087" ht="15"/>
    <row r="1089" ht="15"/>
    <row r="1091" ht="15"/>
    <row r="1092" ht="15"/>
    <row r="1093" ht="15"/>
    <row r="1095" ht="15"/>
    <row r="1096" ht="15"/>
    <row r="1097" ht="15"/>
    <row r="1098" ht="15"/>
    <row r="1101" ht="15"/>
    <row r="1275" ht="15"/>
    <row r="1276" ht="15"/>
    <row r="1286" ht="15"/>
    <row r="1287" ht="15"/>
    <row r="1288" ht="15"/>
    <row r="1294" ht="15"/>
    <row r="1295" ht="15"/>
    <row r="1296" ht="15"/>
    <row r="1297" ht="15"/>
    <row r="1299" ht="15"/>
    <row r="1302" ht="15"/>
    <row r="1303" ht="15"/>
    <row r="1304" ht="15"/>
    <row r="1305" ht="15"/>
    <row r="1307" ht="15"/>
    <row r="1308" ht="15"/>
    <row r="1310" ht="15"/>
    <row r="1311" ht="15"/>
    <row r="1312" ht="15"/>
    <row r="1313" ht="15"/>
    <row r="1315" ht="15"/>
    <row r="1316" ht="15"/>
    <row r="1317" ht="15"/>
    <row r="1320" ht="15"/>
    <row r="1321" ht="15"/>
    <row r="1324" ht="15"/>
    <row r="1325" ht="15"/>
    <row r="1326" ht="15"/>
    <row r="1327" ht="15"/>
    <row r="1328" ht="15"/>
    <row r="1329" ht="15"/>
    <row r="1330" ht="15"/>
    <row r="1331" ht="15"/>
    <row r="1333" ht="15"/>
    <row r="1335" ht="15"/>
    <row r="1336" ht="15"/>
    <row r="1337" ht="15"/>
    <row r="1340" ht="15"/>
    <row r="1350" ht="15"/>
    <row r="1353" ht="15"/>
    <row r="1354" ht="15"/>
    <row r="1358" ht="15"/>
    <row r="1362" ht="15"/>
    <row r="1365" ht="15"/>
    <row r="1367" ht="15"/>
    <row r="1368" ht="15"/>
    <row r="1371" ht="15"/>
    <row r="1373" ht="15"/>
    <row r="1376" ht="15"/>
    <row r="1377" ht="15"/>
    <row r="1378" ht="15"/>
    <row r="1380" ht="15"/>
    <row r="1382" ht="15"/>
  </sheetData>
  <dataValidations count="2">
    <dataValidation allowBlank="1" showInputMessage="1" showErrorMessage="1" sqref="E1" xr:uid="{920C6338-E771-4DAE-8C89-92A9093EA4DE}"/>
    <dataValidation type="list" allowBlank="1" showInputMessage="1" showErrorMessage="1" sqref="E2:E17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0"/>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39074</v>
      </c>
      <c r="B2" s="120" t="s">
        <v>5398</v>
      </c>
      <c r="C2" s="137">
        <v>1</v>
      </c>
      <c r="D2" s="120" t="s">
        <v>34463</v>
      </c>
      <c r="E2" s="137" t="s">
        <v>39075</v>
      </c>
      <c r="F2" s="138">
        <v>45926.772847222222</v>
      </c>
      <c r="G2" s="89">
        <f ca="1">IFERROR(NOW()-F2,"-")</f>
        <v>8.9532305555549101</v>
      </c>
      <c r="H2" s="139">
        <v>45927.449074074102</v>
      </c>
      <c r="I2" s="120" t="str">
        <f>IFERROR(VLOOKUP(D2,DB!A:F,6,0),"")</f>
        <v>SCECO</v>
      </c>
      <c r="J2" s="120" t="str">
        <f>IFERROR(VLOOKUP(D2,DB!A:G,7,0),"")</f>
        <v>Weak</v>
      </c>
      <c r="K2" s="137" t="s">
        <v>39076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45935.726077777777</v>
      </c>
      <c r="H3" s="139">
        <v>45927.987534722219</v>
      </c>
      <c r="I3" s="120" t="str">
        <f>IFERROR(VLOOKUP(D3,DB!A:F,6,0),"")</f>
        <v>SCECO</v>
      </c>
      <c r="J3" s="120" t="str">
        <f>IFERROR(VLOOKUP(D3,DB!A:G,7,0),"")</f>
        <v>Vandalized</v>
      </c>
      <c r="K3" s="137" t="s">
        <v>39077</v>
      </c>
      <c r="L3" s="126" t="str">
        <f>IFERROR(VLOOKUP(D3,DB!A:I,9,0),"")</f>
        <v>Latis</v>
      </c>
    </row>
    <row r="4" spans="1:16383" ht="31.5" customHeight="1">
      <c r="A4" s="137" t="s">
        <v>39078</v>
      </c>
      <c r="B4" s="120" t="s">
        <v>5398</v>
      </c>
      <c r="C4" s="137">
        <v>1</v>
      </c>
      <c r="D4" s="120" t="s">
        <v>32861</v>
      </c>
      <c r="E4" s="137" t="s">
        <v>39075</v>
      </c>
      <c r="F4" s="138">
        <v>45933.880972222221</v>
      </c>
      <c r="G4" s="89">
        <f ca="1">IFERROR(NOW()-F4,"-")</f>
        <v>1.8451055555560743</v>
      </c>
      <c r="H4" s="139">
        <v>45929.455266203702</v>
      </c>
      <c r="I4" s="120" t="str">
        <f>IFERROR(VLOOKUP(D4,DB!A:F,6,0),"")</f>
        <v>SCECO</v>
      </c>
      <c r="J4" s="120" t="str">
        <f>IFERROR(VLOOKUP(D4,DB!A:G,7,0),"")</f>
        <v>In progress</v>
      </c>
      <c r="K4" s="137" t="s">
        <v>39076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39079</v>
      </c>
      <c r="B5" s="120" t="s">
        <v>5398</v>
      </c>
      <c r="C5" s="137">
        <v>1</v>
      </c>
      <c r="D5" s="120" t="s">
        <v>33408</v>
      </c>
      <c r="E5" s="137" t="s">
        <v>38964</v>
      </c>
      <c r="F5" s="138">
        <v>45934.942245370374</v>
      </c>
      <c r="G5" s="89">
        <f ca="1">IFERROR(NOW()-F5,"-")</f>
        <v>0.7838324074036791</v>
      </c>
      <c r="H5" s="139">
        <v>45934.470231481479</v>
      </c>
      <c r="I5" s="120" t="str">
        <f>IFERROR(VLOOKUP(D5,DB!A:F,6,0),"")</f>
        <v>SCECO</v>
      </c>
      <c r="J5" s="120" t="str">
        <f>IFERROR(VLOOKUP(D5,DB!A:G,7,0),"")</f>
        <v>Dead</v>
      </c>
      <c r="K5" s="137" t="s">
        <v>39076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39080</v>
      </c>
      <c r="B6" s="120" t="str">
        <f>IFERROR(VLOOKUP(D6,DB!A:K,11,0),"")</f>
        <v>R6</v>
      </c>
      <c r="C6" s="137">
        <v>1</v>
      </c>
      <c r="D6" s="120" t="s">
        <v>31997</v>
      </c>
      <c r="E6" s="137" t="s">
        <v>39075</v>
      </c>
      <c r="F6" s="139">
        <v>45935.599016203705</v>
      </c>
      <c r="G6" s="89">
        <f ca="1">IFERROR(NOW()-F6,"-")</f>
        <v>0.12706157407228602</v>
      </c>
      <c r="H6" s="139">
        <v>45935.565289351849</v>
      </c>
      <c r="I6" s="120" t="str">
        <f>IFERROR(VLOOKUP(D6,DB!A:F,6,0),"")</f>
        <v>SCECO</v>
      </c>
      <c r="J6" s="120" t="str">
        <f>IFERROR(VLOOKUP(D6,DB!A:G,7,0),"")</f>
        <v>Dead</v>
      </c>
      <c r="K6" s="137" t="s">
        <v>39081</v>
      </c>
      <c r="L6" s="126" t="str">
        <f>IFERROR(VLOOKUP(D6,DB!A:I,9,0),"")</f>
        <v>Latis</v>
      </c>
    </row>
    <row r="7" spans="1:16383" ht="31.5" customHeight="1">
      <c r="A7" s="121" t="s">
        <v>24</v>
      </c>
      <c r="B7" s="120" t="str">
        <f>IFERROR(VLOOKUP(D7,DB!A:K,11,0),"")</f>
        <v>R6</v>
      </c>
      <c r="C7" s="122">
        <v>1</v>
      </c>
      <c r="D7" s="120" t="s">
        <v>36643</v>
      </c>
      <c r="E7" s="123"/>
      <c r="F7" s="124"/>
      <c r="G7" s="89">
        <f ca="1">IFERROR(NOW()-F7,"-")</f>
        <v>45935.726077777777</v>
      </c>
      <c r="H7" s="124">
        <v>45935.613993055558</v>
      </c>
      <c r="I7" s="120" t="str">
        <f>IFERROR(VLOOKUP(D7,DB!A:F,6,0),"")</f>
        <v>SCECO</v>
      </c>
      <c r="J7" s="120" t="str">
        <f>IFERROR(VLOOKUP(D7,DB!A:G,7,0),"")</f>
        <v xml:space="preserve">Weak </v>
      </c>
      <c r="K7" s="125" t="s">
        <v>39082</v>
      </c>
      <c r="L7" s="126" t="str">
        <f>IFERROR(VLOOKUP(D7,DB!A:I,9,0),"")</f>
        <v>Latis</v>
      </c>
    </row>
    <row r="8" spans="1:16383" ht="31.5" customHeight="1">
      <c r="A8" s="121" t="s">
        <v>39083</v>
      </c>
      <c r="B8" s="120" t="str">
        <f>IFERROR(VLOOKUP(D8,DB!A:K,11,0),"")</f>
        <v>R6</v>
      </c>
      <c r="C8" s="122">
        <v>1</v>
      </c>
      <c r="D8" s="120" t="s">
        <v>32435</v>
      </c>
      <c r="E8" s="123"/>
      <c r="F8" s="124">
        <v>45935.698148148149</v>
      </c>
      <c r="G8" s="89">
        <f ca="1">IFERROR(NOW()-F8,"-")</f>
        <v>2.7929629628488328E-2</v>
      </c>
      <c r="H8" s="124">
        <v>45935.692453703705</v>
      </c>
      <c r="I8" s="120" t="str">
        <f>IFERROR(VLOOKUP(D8,DB!A:F,6,0),"")</f>
        <v>SCECO</v>
      </c>
      <c r="J8" s="120" t="str">
        <f>IFERROR(VLOOKUP(D8,DB!A:G,7,0),"")</f>
        <v>Good</v>
      </c>
      <c r="K8" s="125" t="s">
        <v>39084</v>
      </c>
      <c r="L8" s="126" t="str">
        <f>IFERROR(VLOOKUP(D8,DB!A:I,9,0),"")</f>
        <v>Latis</v>
      </c>
    </row>
    <row r="9" spans="1:16383" ht="31.5" customHeight="1">
      <c r="A9" s="121" t="s">
        <v>24</v>
      </c>
      <c r="B9" s="120" t="str">
        <f>IFERROR(VLOOKUP(D9,DB!A:K,11,0),"")</f>
        <v>R6</v>
      </c>
      <c r="C9" s="122">
        <v>2</v>
      </c>
      <c r="D9" s="120" t="s">
        <v>32685</v>
      </c>
      <c r="E9" s="123"/>
      <c r="F9" s="124"/>
      <c r="G9" s="89">
        <f ca="1">IFERROR(NOW()-F9,"-")</f>
        <v>45935.726077777777</v>
      </c>
      <c r="H9" s="124">
        <v>45935.69803240741</v>
      </c>
      <c r="I9" s="120" t="str">
        <f>IFERROR(VLOOKUP(D9,DB!A:F,6,0),"")</f>
        <v>SCECO</v>
      </c>
      <c r="J9" s="120" t="str">
        <f>IFERROR(VLOOKUP(D9,DB!A:G,7,0),"")</f>
        <v>Dead</v>
      </c>
      <c r="K9" s="125" t="s">
        <v>39085</v>
      </c>
      <c r="L9" s="126" t="str">
        <f>IFERROR(VLOOKUP(D9,DB!A:I,9,0),"")</f>
        <v>Latis</v>
      </c>
    </row>
    <row r="10" spans="1:16383" ht="31.5" customHeight="1">
      <c r="A10" s="121"/>
      <c r="B10" s="120" t="str">
        <f>IFERROR(VLOOKUP(D10,DB!A:K,11,0),"")</f>
        <v/>
      </c>
      <c r="C10" s="122"/>
      <c r="D10" s="120"/>
      <c r="E10" s="123"/>
      <c r="F10" s="124"/>
      <c r="G10" s="89">
        <f ca="1">IFERROR(NOW()-F10,"-")</f>
        <v>45935.726077777777</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49"/>
      <c r="E11" s="123"/>
      <c r="F11" s="124"/>
      <c r="G11" s="89">
        <f ca="1">IFERROR(NOW()-F11,"-")</f>
        <v>45935.726077777777</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45935.726077777777</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49"/>
      <c r="E13" s="123"/>
      <c r="F13" s="124"/>
      <c r="G13" s="89">
        <f ca="1">IFERROR(NOW()-F13,"-")</f>
        <v>45935.726077777777</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45935.726077777777</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45935.726077777777</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45935.726077777777</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45935.726077777777</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45935.726077777777</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45935.726077777777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45935.726077777777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45935.726077777777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45935.726077777777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45935.726077777777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45935.726077777777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45935.726077777777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45935.726077777777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45935.726077777777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45935.726077777777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45935.726077777777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45935.726077777777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45935.726077777777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45935.726077777777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45935.726077777777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45935.726077777777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45935.726077777777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45935.726077777777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45935.726077777777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45935.726077777777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45935.726077777777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45935.726077777777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45935.726077777777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45935.726077777777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45935.726077777777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45935.726077777777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45935.726077777777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45935.726077777777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45935.726077777777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45935.726077777777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45935.726077777777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45935.726077777777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45935.726077777777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45935.726077777777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45935.726077777777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45935.726077777777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45935.726077777777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45935.726077777777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45935.726077777777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45935.726077777777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45935.726077777777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45935.726077777777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45935.726077777777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45935.726077777777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45935.726077777777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45935.726077777777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45935.726077777777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45935.726077777777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45935.726077777777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45935.726077777777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45935.726077777777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45935.726077777777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45935.726077777777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45935.726077777777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45935.726077777777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45935.726077777777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45935.726077777777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45935.726077777777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45935.726077777777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45935.726077777777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45935.726077777777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45935.726077777777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45935.726077777777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45935.726077777777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45935.726077777777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45935.726077777777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45935.726077777777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45935.726077777777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45935.726077777777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45935.726077777777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45935.726077777777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45935.726077777777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45935.726077777777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45935.726077777777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45935.726077777777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45935.726077777777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45935.726077777777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45935.726077777777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45935.726077777777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45935.726077777777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45935.726077777777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45935.726077777777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45935.726077777777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45935.726077777777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45935.726077777777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45935.726077777777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45935.726077777777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45935.726077777777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45935.726077777777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45935.726077777777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45935.726077777777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45935.726077777777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45935.726077777777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45935.726077777777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45935.726077777777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45935.726077777777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45935.726077777777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45935.726077777777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45935.726077777777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45935.726077777777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45935.726077777777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45935.726077777777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45935.726077777777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45935.726077777777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45935.726077777777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45935.726077777777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45935.726077777777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45935.726077777777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45935.726077777777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45935.726077777777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45935.726077777777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45935.726077777777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45935.726077777777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45935.726077777777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45935.726077777777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45935.726077777777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45935.726077777777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45935.726077777777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45935.726077777777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45935.726077777777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45935.726077777777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45935.726077777777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45935.726077777777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45935.726077777777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45935.726077777777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45935.726077777777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45935.726077777777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45935.726077777777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45935.726077777777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45935.726077777777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45935.726077777777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45935.726077777777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45935.726077777777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45935.726077777777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45935.726077777777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45935.726077777777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45935.726077777777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45935.726077777777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45935.726077777777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45935.726077777777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45935.726077777777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45935.726077777777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45935.726077777777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45935.726077777777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45935.726077777777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45935.726077777777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45935.726077777777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45935.726077777777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45935.726077777777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45935.726077777777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45935.726077777777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45935.726077777777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45935.726077777777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45935.726077777777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45935.726077777777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45935.726077777777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45935.726077777777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45935.726077777777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45935.726077777777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45935.726077777777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45935.726077777777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45935.726077777777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45935.726077777777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45935.726077777777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45935.726077777777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45935.726077777777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45935.726077777777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45935.726077777777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45935.726077777777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45935.726077777777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45935.726077777777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45935.726077777777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45935.726077777777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45935.726077777777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45935.726077777777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45935.726077777777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45935.726077777777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45935.726077777777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45935.726077777777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45935.726077777777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45935.726077777777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45935.726077777777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45935.726077777777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45935.726077777777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45935.726077777777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45935.726077777777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45935.726077777777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45935.726077777777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45935.726077777777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45935.726077777777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45935.726077777777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45935.726077777777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45935.726077777777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45935.726077777777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45935.726077777777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45935.726077777777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45935.726077777777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45935.726077777777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45935.726077777777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45935.726077777777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45935.726077777777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45935.726077777777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45935.726077777777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45935.726077777777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45935.726077777777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45935.726077777777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45935.726077777777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45935.726077777777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45935.726077777777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45935.726077777777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45935.726077777777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45935.726077777777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45935.726077777777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45935.726077777777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45935.726077777777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45935.726077777777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45935.726077777777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45935.726077777777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45935.726077777777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45935.726077777777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45935.726077777777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45935.726077777777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45935.726077777777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45935.726077777777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45935.726077777777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45935.726077777777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45935.726077777777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45935.726077777777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45935.726077777777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45935.726077777777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45935.726077777777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45935.726077777777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45935.726077777777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45935.726077777777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45935.726077777777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45935.726077777777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45935.726077777777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45935.726077777777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45935.726077777777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45935.726077777777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45935.726077777777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45935.726077777777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45935.726077777777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45935.726077777777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45935.726077777777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45935.726077777777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45935.726077777777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45935.726077777777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45935.726077777777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45935.726077777777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45935.726077777777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45935.726077777777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45935.726077777777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45935.726077777777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45935.726077777777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45935.726077777777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45935.726077777777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45935.726077777777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45935.726077777777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45935.726077777777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45935.726077777777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45935.726077777777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45935.726077777777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45935.726077777777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45935.726077777777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45935.726077777777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45935.726077777777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45935.726077777777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45935.726077777777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45935.726077777777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45935.726077777777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45935.726077777777</v>
      </c>
      <c r="H290" s="124"/>
      <c r="I290" s="120" t="str">
        <f>IFERROR(VLOOKUP(D290,DB!A:F,6,0),"")</f>
        <v/>
      </c>
      <c r="J290" s="119" t="str">
        <f>IFERROR(VLOOKUP(D290,DB!A:G,7,0),"")</f>
        <v/>
      </c>
      <c r="K290" s="125"/>
      <c r="L290" s="126" t="str">
        <f>IFERROR(VLOOKUP(D290,DB!A:I,9,0),"")</f>
        <v/>
      </c>
    </row>
  </sheetData>
  <dataValidations count="2">
    <dataValidation allowBlank="1" showInputMessage="1" showErrorMessage="1" sqref="E1" xr:uid="{380493DB-286A-4683-AF55-C78F04945A49}"/>
    <dataValidation type="list" allowBlank="1" showInputMessage="1" showErrorMessage="1" sqref="E3 E5 E7:E29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2025-10-05T14:27:12Z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