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96" documentId="13_ncr:1_{F6CB121F-512D-4AA6-A0C1-0FB36C537598}" xr6:coauthVersionLast="47" xr6:coauthVersionMax="47" xr10:uidLastSave="{FE4D3F94-FFAF-4CBA-A1BF-D435C09727E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3" i="5" l="1"/>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L8" i="5"/>
  <c r="J4" i="5"/>
  <c r="J5" i="5"/>
  <c r="J6" i="5"/>
  <c r="J7" i="5"/>
  <c r="J8" i="5"/>
  <c r="I4" i="5"/>
  <c r="I5" i="5"/>
  <c r="I6" i="5"/>
  <c r="I7" i="5"/>
  <c r="I8" i="5"/>
  <c r="B4" i="5"/>
  <c r="B5" i="5"/>
  <c r="B6" i="5"/>
  <c r="B7" i="5"/>
  <c r="B8"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<sst xmlns="http://schemas.openxmlformats.org/spreadsheetml/2006/main" count="178611" uniqueCount="39090">
  <si>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</si>
  <si>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</si>
  <si>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</si>
  <si>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</si>
  <si>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</si>
  <si>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</si>
  <si>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</si>
  <si>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</si>
  <si>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</si>
  <si>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</si>
  <si>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</si>
  <si>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</si>
  <si>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</si>
  <si>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</si>
  <si>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</si>
  <si>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</si>
  <si>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</si>
  <si>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</si>
  <si>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</si>
  <si>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</si>
  <si>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</si>
  <si>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</si>
  <si>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</si>
  <si>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</si>
  <si>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</si>
  <si>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</si>
  <si>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</si>
  <si>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</si>
  <si>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</si>
  <si>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</si>
  <si>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</si>
  <si>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</si>
  <si>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</si>
  <si>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</si>
  <si>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</si>
  <si>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</si>
  <si>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</si>
  <si>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</si>
  <si>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</si>
  <si>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</si>
  <si>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</si>
  <si>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</si>
  <si>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</si>
  <si>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</si>
  <si>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</si>
  <si>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</si>
  <si>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</si>
  <si>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</si>
  <si>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</si>
  <si>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</si>
  <si>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</si>
  <si>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</si>
  <si>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</si>
  <si>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</si>
  <si>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</si>
  <si>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</si>
  <si>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</si>
  <si>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</si>
  <si>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</si>
  <si>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</si>
  <si>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</si>
  <si>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</si>
  <si>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</si>
  <si>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</si>
  <si>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</si>
  <si>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</si>
  <si>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</si>
  <si>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</si>
  <si>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</si>
  <si>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</si>
  <si>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</si>
  <si>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</si>
  <si>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</si>
  <si>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</si>
  <si>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</si>
  <si>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</si>
  <si>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</si>
  <si>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</si>
  <si>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</si>
  <si>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</si>
  <si>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</si>
  <si>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</si>
  <si>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</si>
  <si>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</si>
  <si>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</si>
  <si>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</si>
  <si>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</si>
  <si>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</si>
  <si>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</si>
  <si>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</si>
  <si>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</si>
  <si>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</si>
  <si>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</si>
  <si>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</si>
  <si>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</si>
  <si>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</si>
  <si>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</si>
  <si>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</si>
  <si>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</si>
  <si>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</si>
  <si>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</si>
  <si>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</si>
  <si>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</si>
  <si>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</si>
  <si>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</si>
  <si>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</si>
  <si>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</si>
  <si>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</si>
  <si>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</si>
  <si>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</si>
  <si>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</si>
  <si>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</si>
  <si>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</si>
  <si>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</si>
  <si>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</si>
  <si>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</si>
  <si>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</si>
  <si>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</si>
  <si>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</si>
  <si>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</si>
  <si>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</si>
  <si>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</si>
  <si>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</si>
  <si>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</si>
  <si>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</si>
  <si>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</si>
  <si>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</si>
  <si>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</si>
  <si>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</si>
  <si>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</si>
  <si>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</si>
  <si>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</si>
  <si>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</si>
  <si>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</si>
  <si>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</si>
  <si>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</si>
  <si>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</si>
  <si>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</si>
  <si>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</si>
  <si>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</si>
  <si>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</si>
  <si>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</si>
  <si>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</si>
  <si>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</si>
  <si>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</si>
  <si>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</si>
  <si>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</si>
  <si>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</si>
  <si>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</si>
  <si>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</si>
  <si>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</si>
  <si>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</si>
  <si>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</si>
  <si>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</si>
  <si>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</si>
  <si>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</si>
  <si>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</si>
  <si>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</si>
  <si>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</si>
  <si>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</si>
  <si>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</si>
  <si>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</si>
  <si>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</si>
  <si>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</si>
  <si>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</si>
  <si>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</si>
  <si>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</si>
  <si>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</si>
  <si>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</si>
  <si>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</si>
  <si>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</si>
  <si>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</si>
  <si>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</si>
  <si>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</si>
  <si>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</si>
  <si>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</si>
  <si>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</si>
  <si>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</si>
  <si>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</si>
  <si>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</si>
  <si>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</si>
  <si>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</si>
  <si>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</si>
  <si>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</si>
  <si>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</si>
  <si>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</si>
  <si>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</si>
  <si>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</si>
  <si>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</si>
  <si>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</si>
  <si>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</si>
  <si>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</si>
  <si>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</si>
  <si>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</si>
  <si>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</si>
  <si>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</si>
  <si>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</si>
  <si>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</si>
  <si>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</si>
  <si>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</si>
  <si>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</si>
  <si>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</si>
  <si>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</si>
  <si>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</si>
  <si>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</si>
  <si>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</si>
  <si>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</si>
  <si>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</si>
  <si>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</si>
  <si>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</si>
  <si>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</si>
  <si>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</si>
  <si>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</si>
  <si>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</si>
  <si>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</si>
  <si>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</si>
  <si>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</si>
  <si>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</si>
  <si>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</si>
  <si>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</si>
  <si>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</si>
  <si>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</si>
  <si>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</si>
  <si>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</si>
  <si>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</si>
  <si>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</si>
  <si>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</si>
  <si>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</si>
  <si>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</si>
  <si>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</si>
  <si>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</si>
  <si>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</si>
  <si>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</si>
  <si>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</si>
  <si>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</si>
  <si>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</si>
  <si>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</si>
  <si>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</si>
  <si>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</si>
  <si>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</si>
  <si>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</si>
  <si>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</si>
  <si>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</si>
  <si>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</si>
  <si>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</si>
  <si>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</si>
  <si>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</si>
  <si>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</si>
  <si>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</si>
  <si>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</si>
  <si>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</si>
  <si>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</si>
  <si>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</si>
  <si>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</si>
  <si>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</si>
  <si>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</si>
  <si>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</si>
  <si>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</si>
  <si>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</si>
  <si>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</si>
  <si>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</si>
  <si>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</si>
  <si>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</si>
  <si>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</si>
  <si>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</si>
  <si>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</si>
  <si>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</si>
  <si>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</si>
  <si>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</si>
  <si>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</si>
  <si>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</si>
  <si>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</si>
  <si>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</si>
  <si>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</si>
  <si>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</si>
  <si>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</si>
  <si>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</si>
  <si>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</si>
  <si>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</si>
  <si>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</si>
  <si>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</si>
  <si>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</si>
  <si>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</si>
  <si>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</si>
  <si>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</si>
  <si>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</si>
  <si>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</si>
  <si>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</si>
  <si>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</si>
  <si>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</si>
  <si>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</si>
  <si>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</si>
  <si>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</si>
  <si>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</si>
  <si>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</si>
  <si>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</si>
  <si>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</si>
  <si>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</si>
  <si>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</si>
  <si>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</si>
  <si>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</si>
  <si>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</si>
  <si>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</si>
  <si>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</si>
  <si>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</si>
  <si>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</si>
  <si>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</si>
  <si>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</si>
  <si>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</si>
  <si>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</si>
  <si>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</si>
  <si>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</si>
  <si>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</si>
  <si>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</si>
  <si>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</si>
  <si>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</si>
  <si>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</si>
  <si>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</si>
  <si>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</si>
  <si>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</si>
  <si>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</si>
  <si>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</si>
  <si>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</si>
  <si>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</si>
  <si>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</si>
  <si>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</si>
  <si>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</si>
  <si>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</si>
  <si>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</si>
  <si>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</si>
  <si>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</si>
  <si>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</si>
  <si>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</si>
  <si>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</si>
  <si>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</si>
  <si>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</si>
  <si>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</si>
  <si>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</si>
  <si>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</si>
  <si>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</si>
  <si>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</si>
  <si>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</si>
  <si>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</si>
  <si>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</si>
  <si>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</si>
  <si>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</si>
  <si>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</si>
  <si>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</si>
  <si>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</si>
  <si>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</si>
  <si>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</si>
  <si>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</si>
  <si>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</si>
  <si>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</si>
  <si>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</si>
  <si>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</si>
  <si>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</si>
  <si>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</si>
  <si>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</si>
  <si>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</si>
  <si>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</si>
  <si>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</si>
  <si>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</si>
  <si>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</si>
  <si>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</si>
  <si>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</si>
  <si>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</si>
  <si>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</si>
  <si>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</si>
  <si>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</si>
  <si>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</si>
  <si>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</si>
  <si>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</si>
  <si>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</si>
  <si>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</si>
  <si>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</si>
  <si>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</si>
  <si>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</si>
  <si>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</si>
  <si>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</si>
  <si>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</si>
  <si>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</si>
  <si>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</si>
  <si>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</si>
  <si>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</si>
  <si>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</si>
  <si>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</si>
  <si>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</si>
  <si>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</si>
  <si>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</si>
  <si>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</si>
  <si>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</si>
  <si>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</si>
  <si>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</si>
  <si>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</si>
  <si>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</si>
  <si>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</si>
  <si>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</si>
  <si>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</si>
  <si>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</si>
  <si>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</si>
  <si>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</si>
  <si>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</si>
  <si>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</si>
  <si>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</si>
  <si>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</si>
  <si>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</si>
  <si>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</si>
  <si>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</si>
  <si>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</si>
  <si>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</si>
  <si>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</si>
  <si>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</si>
  <si>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</si>
  <si>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</si>
  <si>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</si>
  <si>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</si>
  <si>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</si>
  <si>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</si>
  <si>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</si>
  <si>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</si>
  <si>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</si>
  <si>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</si>
  <si>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</si>
  <si>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</si>
  <si>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</si>
  <si>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</si>
  <si>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</si>
  <si>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</si>
  <si>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</si>
  <si>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</si>
  <si>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</si>
  <si>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</si>
  <si>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</si>
  <si>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</si>
  <si>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</si>
  <si>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</si>
  <si>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</si>
  <si>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</si>
  <si>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</si>
  <si>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</si>
  <si>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</si>
  <si>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</si>
  <si>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</si>
  <si>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</si>
  <si>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</si>
  <si>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</si>
  <si>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</si>
  <si>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</si>
  <si>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</si>
  <si>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</si>
  <si>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</si>
  <si>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</si>
  <si>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</si>
  <si>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</si>
  <si>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</si>
  <si>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</si>
  <si>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</si>
  <si>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</si>
  <si>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</si>
  <si>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</si>
  <si>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</si>
  <si>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</si>
  <si>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</si>
  <si>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</si>
  <si>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</si>
  <si>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</si>
  <si>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</si>
  <si>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</si>
  <si>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</si>
  <si>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</si>
  <si>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</si>
  <si>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</si>
  <si>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</si>
  <si>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</si>
  <si>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</si>
  <si>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</si>
  <si>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</si>
  <si>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</si>
  <si>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</si>
  <si>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</si>
  <si>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</si>
  <si>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</si>
  <si>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</si>
  <si>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</si>
  <si>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</si>
  <si>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</si>
  <si>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</si>
  <si>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</si>
  <si>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</si>
  <si>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</si>
  <si>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</si>
  <si>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</si>
  <si>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</si>
  <si>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</si>
  <si>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</si>
  <si>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</si>
  <si>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</si>
  <si>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</si>
  <si>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</si>
  <si>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</si>
  <si>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</si>
  <si>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</si>
  <si>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</si>
  <si>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</si>
  <si>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</si>
  <si>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</si>
  <si>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</si>
  <si>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</si>
  <si>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</si>
  <si>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</si>
  <si>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</si>
  <si>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</si>
  <si>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</si>
  <si>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</si>
  <si>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</si>
  <si>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</si>
  <si>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</si>
  <si>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</si>
  <si>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</si>
  <si>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</si>
  <si>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</si>
  <si>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</si>
  <si>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</si>
  <si>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</si>
  <si>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</si>
  <si>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</si>
  <si>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</si>
  <si>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</si>
  <si>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</si>
  <si>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</si>
  <si>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</si>
  <si>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</si>
  <si>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</si>
  <si>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</si>
  <si>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</si>
  <si>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</si>
  <si>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</si>
  <si>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</si>
  <si>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</si>
  <si>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</si>
  <si>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</si>
  <si>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</si>
  <si>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</si>
  <si>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</si>
  <si>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</si>
  <si>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</si>
  <si>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</si>
  <si>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</si>
  <si>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</si>
  <si>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</si>
  <si>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</si>
  <si>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</si>
  <si>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</si>
  <si>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</si>
  <si>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</si>
  <si>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</si>
  <si>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</si>
  <si>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</si>
  <si>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</si>
  <si>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</si>
  <si>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</si>
  <si>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</si>
  <si>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</si>
  <si>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</si>
  <si>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</si>
  <si>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</si>
  <si>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</si>
  <si>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</si>
  <si>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</si>
  <si>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</si>
  <si>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</si>
  <si>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</si>
  <si>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</si>
  <si>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</si>
  <si>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</si>
  <si>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</si>
  <si>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</si>
  <si>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</si>
  <si>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</si>
  <si>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</si>
  <si>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</si>
  <si>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</si>
  <si>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</si>
  <si>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</si>
  <si>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</si>
  <si>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</si>
  <si>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</si>
  <si>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</si>
  <si>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</si>
  <si>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</si>
  <si>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</si>
  <si>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</si>
  <si>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</si>
  <si>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</si>
  <si>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</si>
  <si>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</si>
  <si>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</si>
  <si>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</si>
  <si>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</si>
  <si>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</si>
  <si>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</si>
  <si>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</si>
  <si>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</si>
  <si>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</si>
  <si>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</si>
  <si>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</si>
  <si>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</si>
  <si>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</si>
  <si>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</si>
  <si>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</si>
  <si>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</si>
  <si>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</si>
  <si>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</si>
  <si>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</si>
  <si>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</si>
  <si>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</si>
  <si>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</si>
  <si>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</si>
  <si>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</si>
  <si>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</si>
  <si>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</si>
  <si>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</si>
  <si>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</si>
  <si>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</si>
  <si>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</si>
  <si>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</si>
  <si>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</si>
  <si>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</si>
  <si>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</si>
  <si>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</si>
  <si>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</si>
  <si>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</si>
  <si>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</si>
  <si>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</si>
  <si>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</si>
  <si>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</si>
  <si>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</si>
  <si>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</si>
  <si>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</si>
  <si>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</si>
  <si>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</si>
  <si>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</si>
  <si>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</si>
  <si>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</si>
  <si>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</si>
  <si>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</si>
  <si>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</si>
  <si>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</si>
  <si>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</si>
  <si>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</si>
  <si>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</si>
  <si>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</si>
  <si>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</si>
  <si>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</si>
  <si>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</si>
  <si>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</si>
  <si>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</si>
  <si>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</si>
  <si>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</si>
  <si>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</si>
  <si>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</si>
  <si>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</si>
  <si>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</si>
  <si>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</si>
  <si>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</si>
  <si>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</si>
  <si>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</si>
  <si>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</si>
  <si>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</si>
  <si>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</si>
  <si>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</si>
  <si>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</si>
  <si>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</si>
  <si>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</si>
  <si>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</si>
  <si>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</si>
  <si>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</si>
  <si>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</si>
  <si>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</si>
  <si>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</si>
  <si>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</si>
  <si>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</si>
  <si>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</si>
  <si>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</si>
  <si>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</si>
  <si>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</si>
  <si>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</si>
  <si>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</si>
  <si>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</si>
  <si>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</si>
  <si>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</si>
  <si>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</si>
  <si>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</si>
  <si>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</si>
  <si>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</si>
  <si>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</si>
  <si>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</si>
  <si>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</si>
  <si>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</si>
  <si>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</si>
  <si>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</si>
  <si>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</si>
  <si>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</si>
  <si>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</si>
  <si>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</si>
  <si>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</si>
  <si>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</si>
  <si>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</si>
  <si>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</si>
  <si>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</si>
  <si>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</si>
  <si>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</si>
  <si>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</si>
  <si>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</si>
  <si>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</si>
  <si>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</si>
  <si>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</si>
  <si>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</si>
  <si>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</si>
  <si>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</si>
  <si>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</si>
  <si>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</si>
  <si>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</si>
  <si>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</si>
  <si>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</si>
  <si>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</si>
  <si>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</si>
  <si>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</si>
  <si>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</si>
  <si>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</si>
  <si>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</si>
  <si>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</si>
  <si>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</si>
  <si>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</si>
  <si>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</si>
  <si>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</si>
  <si>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</si>
  <si>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</si>
  <si>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</si>
  <si>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</si>
  <si>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</si>
  <si>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</si>
  <si>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</si>
  <si>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</si>
  <si>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</si>
  <si>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</si>
  <si>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</si>
  <si>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</si>
  <si>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</si>
  <si>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</si>
  <si>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</si>
  <si>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</si>
  <si>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</si>
  <si>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</si>
  <si>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</si>
  <si>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</si>
  <si>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</si>
  <si>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</si>
  <si>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</si>
  <si>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</si>
  <si>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</si>
  <si>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</si>
  <si>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</si>
  <si>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</si>
  <si>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</si>
  <si>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</si>
  <si>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</si>
  <si>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</si>
  <si>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</si>
  <si>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</si>
  <si>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</si>
  <si>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</si>
  <si>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</si>
  <si>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</si>
  <si>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</si>
  <si>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</si>
  <si>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</si>
  <si>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</si>
  <si>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</si>
  <si>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</si>
  <si>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</si>
  <si>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</si>
  <si>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</si>
  <si>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</si>
  <si>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</si>
  <si>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</si>
  <si>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</si>
  <si>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</si>
  <si>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</si>
  <si>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</si>
  <si>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</si>
  <si>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</si>
  <si>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</si>
  <si>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</si>
  <si>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</si>
  <si>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</si>
  <si>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</si>
  <si>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</si>
  <si>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</si>
  <si>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</si>
  <si>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</si>
  <si>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</si>
  <si>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</si>
  <si>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</si>
  <si>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</si>
  <si>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</si>
  <si>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</si>
  <si>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</si>
  <si>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</si>
  <si>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</si>
  <si>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</si>
  <si>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</si>
  <si>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</si>
  <si>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</si>
  <si>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</si>
  <si>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</si>
  <si>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</si>
  <si>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</si>
  <si>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</si>
  <si>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</si>
  <si>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</si>
  <si>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</si>
  <si>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</si>
  <si>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</si>
  <si>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</si>
  <si>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</si>
  <si>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</si>
  <si>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</si>
  <si>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</si>
  <si>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</si>
  <si>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</si>
  <si>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</si>
  <si>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</si>
  <si>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</si>
  <si>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</si>
  <si>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</si>
  <si>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</si>
  <si>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</si>
  <si>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</si>
  <si>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</si>
  <si>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</si>
  <si>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</si>
  <si>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</si>
  <si>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</si>
  <si>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</si>
  <si>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</si>
  <si>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</si>
  <si>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</si>
  <si>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</si>
  <si>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</si>
  <si>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</si>
  <si>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</si>
  <si>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</si>
  <si>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</si>
  <si>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</si>
  <si>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</si>
  <si>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</si>
  <si>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</si>
  <si>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</si>
  <si>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</si>
  <si>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</si>
  <si>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</si>
  <si>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</si>
  <si>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</si>
  <si>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</si>
  <si>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</si>
  <si>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</si>
  <si>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</si>
  <si>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</si>
  <si>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</si>
  <si>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</si>
  <si>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</si>
  <si>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</si>
  <si>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</si>
  <si>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</si>
  <si>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</si>
  <si>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</si>
  <si>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</si>
  <si>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</si>
  <si>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</si>
  <si>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</si>
  <si>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</si>
  <si>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</si>
  <si>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</si>
  <si>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</si>
  <si>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</si>
  <si>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</si>
  <si>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</si>
  <si>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</si>
  <si>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</si>
  <si>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</si>
  <si>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</si>
  <si>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</si>
  <si>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</si>
  <si>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</si>
  <si>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</si>
  <si>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</si>
  <si>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</si>
  <si>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</si>
  <si>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</si>
  <si>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</si>
  <si>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</si>
  <si>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</si>
  <si>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</si>
  <si>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</si>
  <si>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</si>
  <si>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</si>
  <si>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</si>
  <si>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</si>
  <si>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</si>
  <si>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</si>
  <si>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</si>
  <si>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</si>
  <si>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</si>
  <si>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</si>
  <si>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</si>
  <si>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</si>
  <si>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</si>
  <si>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</si>
  <si>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</si>
  <si>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</si>
  <si>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</si>
  <si>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</si>
  <si>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</si>
  <si>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</si>
  <si>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</si>
  <si>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</si>
  <si>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</si>
  <si>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</si>
  <si>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</si>
  <si>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</si>
  <si>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</si>
  <si>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</si>
  <si>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</si>
  <si>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</si>
  <si>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</si>
  <si>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</si>
  <si>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</si>
  <si>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</si>
  <si>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</si>
  <si>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</si>
  <si>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</si>
  <si>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</si>
  <si>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</si>
  <si>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</si>
  <si>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</si>
  <si>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</si>
  <si>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</si>
  <si>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</si>
  <si>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</si>
  <si>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</si>
  <si>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</si>
  <si>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</si>
  <si>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</si>
  <si>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</si>
  <si>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</si>
  <si>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</si>
  <si>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</si>
  <si>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</si>
  <si>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</si>
  <si>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</si>
  <si>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</si>
  <si>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</si>
  <si>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</si>
  <si>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</si>
  <si>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</si>
  <si>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</si>
  <si>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</si>
  <si>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</si>
  <si>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</si>
  <si>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</si>
  <si>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</si>
  <si>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</si>
  <si>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</si>
  <si>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</si>
  <si>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</si>
  <si>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</si>
  <si>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</si>
  <si>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</si>
  <si>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</si>
  <si>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</si>
  <si>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</si>
  <si>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</si>
  <si>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</si>
  <si>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</si>
  <si>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</si>
  <si>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</si>
  <si>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</si>
  <si>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</si>
  <si>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</si>
  <si>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</si>
  <si>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</si>
  <si>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</si>
  <si>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</si>
  <si>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</si>
  <si>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</si>
  <si>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</si>
  <si>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</si>
  <si>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</si>
  <si>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</si>
  <si>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</si>
  <si>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</si>
  <si>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</si>
  <si>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</si>
  <si>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</si>
  <si>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</si>
  <si>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</si>
  <si>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</si>
  <si>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</si>
  <si>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</si>
  <si>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</si>
  <si>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</si>
  <si>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</si>
  <si>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</si>
  <si>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</si>
  <si>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</si>
  <si>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</si>
  <si>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</si>
  <si>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</si>
  <si>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</si>
  <si>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</si>
  <si>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</si>
  <si>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</si>
  <si>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</si>
  <si>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</si>
  <si>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</si>
  <si>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</si>
  <si>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</si>
  <si>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</si>
  <si>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</si>
  <si>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</si>
  <si>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</si>
  <si>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</si>
  <si>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</si>
  <si>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</si>
  <si>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</si>
  <si>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</si>
  <si>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</si>
  <si>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</si>
  <si>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</si>
  <si>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</si>
  <si>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</si>
  <si>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</si>
  <si>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</si>
  <si>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</si>
  <si>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</si>
  <si>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</si>
  <si>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</si>
  <si>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</si>
  <si>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</si>
  <si>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</si>
  <si>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</si>
  <si>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</si>
  <si>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</si>
  <si>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</si>
  <si>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</si>
  <si>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</si>
  <si>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</si>
  <si>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</si>
  <si>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</si>
  <si>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</si>
  <si>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</si>
  <si>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</si>
  <si>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</si>
  <si>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</si>
  <si>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</si>
  <si>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</si>
  <si>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</si>
  <si>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</si>
  <si>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</si>
  <si>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</si>
  <si>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</si>
  <si>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</si>
  <si>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</si>
  <si>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</si>
  <si>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</si>
  <si>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</si>
  <si>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</si>
  <si>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</si>
  <si>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</si>
  <si>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</si>
  <si>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</si>
  <si>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</si>
  <si>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</si>
  <si>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</si>
  <si>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</si>
  <si>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</si>
  <si>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</si>
  <si>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</si>
  <si>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</si>
  <si>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</si>
  <si>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</si>
  <si>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</si>
  <si>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</si>
  <si>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</si>
  <si>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</si>
  <si>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</si>
  <si>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</si>
  <si>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</si>
  <si>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</si>
  <si>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</si>
  <si>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</si>
  <si>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</si>
  <si>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</si>
  <si>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</si>
  <si>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</si>
  <si>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</si>
  <si>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</si>
  <si>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</si>
  <si>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</si>
  <si>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</si>
  <si>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</si>
  <si>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</si>
  <si>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</si>
  <si>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</si>
  <si>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</si>
  <si>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</si>
  <si>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</si>
  <si>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</si>
  <si>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</si>
  <si>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</si>
  <si>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</si>
  <si>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</si>
  <si>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</si>
  <si>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</si>
  <si>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</si>
  <si>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</si>
  <si>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</si>
  <si>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</si>
  <si>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</si>
  <si>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</si>
  <si>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</si>
  <si>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</si>
  <si>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</si>
  <si>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</si>
  <si>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</si>
  <si>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</si>
  <si>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</si>
  <si>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</si>
  <si>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</si>
  <si>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</si>
  <si>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</si>
  <si>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</si>
  <si>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</si>
  <si>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</si>
  <si>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</si>
  <si>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</si>
  <si>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</si>
  <si>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</si>
  <si>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</si>
  <si>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</si>
  <si>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</si>
  <si>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</si>
  <si>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</si>
  <si>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</si>
  <si>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</si>
  <si>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</si>
  <si>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</si>
  <si>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</si>
  <si>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</si>
  <si>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</si>
  <si>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</si>
  <si>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</si>
  <si>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</si>
  <si>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</si>
  <si>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</si>
  <si>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</si>
  <si>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</si>
  <si>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</si>
  <si>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</si>
  <si>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</si>
  <si>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</si>
  <si>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</si>
  <si>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</si>
  <si>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</si>
  <si>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</si>
  <si>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</si>
  <si>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</si>
  <si>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</si>
  <si>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</si>
  <si>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</si>
  <si>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</si>
  <si>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</si>
  <si>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</si>
  <si>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</si>
  <si>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</si>
  <si>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</si>
  <si>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</si>
  <si>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</si>
  <si>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</si>
  <si>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</si>
  <si>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</si>
  <si>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</si>
  <si>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</si>
  <si>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</si>
  <si>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</si>
  <si>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</si>
  <si>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</si>
  <si>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</si>
  <si>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</si>
  <si>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</si>
  <si>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</si>
  <si>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</si>
  <si>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</si>
  <si>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</si>
  <si>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</si>
  <si>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</si>
  <si>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</si>
  <si>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</si>
  <si>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</si>
  <si>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</si>
  <si>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</si>
  <si>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</si>
  <si>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</si>
  <si>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</si>
  <si>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</si>
  <si>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</si>
  <si>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</si>
  <si>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</si>
  <si>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</si>
  <si>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</si>
  <si>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</si>
  <si>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</si>
  <si>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</si>
  <si>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</si>
  <si>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</si>
  <si>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</si>
  <si>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</si>
  <si>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</si>
  <si>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</si>
  <si>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</si>
  <si>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</si>
  <si>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</si>
  <si>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</si>
  <si>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</si>
  <si>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</si>
  <si>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</si>
  <si>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</si>
  <si>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</si>
  <si>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</si>
  <si>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</si>
  <si>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</si>
  <si>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</si>
  <si>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</si>
  <si>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</si>
  <si>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</si>
  <si>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</si>
  <si>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</si>
  <si>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</si>
  <si>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</si>
  <si>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</si>
  <si>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</si>
  <si>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</si>
  <si>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</si>
  <si>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</si>
  <si>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</si>
  <si>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</si>
  <si>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</si>
  <si>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</si>
  <si>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</si>
  <si>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</si>
  <si>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</si>
  <si>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</si>
  <si>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</si>
  <si>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</si>
  <si>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</si>
  <si>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</si>
  <si>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</si>
  <si>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</si>
  <si>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</si>
  <si>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</si>
  <si>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</si>
  <si>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</si>
  <si>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</si>
  <si>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</si>
  <si>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</si>
  <si>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</si>
  <si>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</si>
  <si>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</si>
  <si>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</si>
  <si>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</si>
  <si>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</si>
  <si>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</si>
  <si>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</si>
  <si>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</si>
  <si>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</si>
  <si>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</si>
  <si>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</si>
  <si>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</si>
  <si>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</si>
  <si>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</si>
  <si>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</si>
  <si>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</si>
  <si>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</si>
  <si>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</si>
  <si>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</si>
  <si>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</si>
  <si>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</si>
  <si>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</si>
  <si>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</si>
  <si>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</si>
  <si>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</si>
  <si>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</si>
  <si>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</si>
  <si>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</si>
  <si>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</si>
  <si>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</si>
  <si>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</si>
  <si>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</si>
  <si>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</si>
  <si>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</si>
  <si>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</si>
  <si>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</si>
  <si>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</si>
  <si>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</si>
  <si>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</si>
  <si>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</si>
  <si>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</si>
  <si>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</si>
  <si>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</si>
  <si>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</si>
  <si>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</si>
  <si>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</si>
  <si>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</si>
  <si>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</si>
  <si>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</si>
  <si>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</si>
  <si>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</si>
  <si>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</si>
  <si>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</si>
  <si>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</si>
  <si>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</si>
  <si>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</si>
  <si>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</si>
  <si>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</si>
  <si>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</si>
  <si>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</si>
  <si>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</si>
  <si>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</si>
  <si>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</si>
  <si>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</si>
  <si>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</si>
  <si>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</si>
  <si>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</si>
  <si>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</si>
  <si>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</si>
  <si>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</si>
  <si>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</si>
  <si>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</si>
  <si>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</si>
  <si>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</si>
  <si>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</si>
  <si>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</si>
  <si>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</si>
  <si>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</si>
  <si>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</si>
  <si>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</si>
  <si>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</si>
  <si>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</si>
  <si>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</si>
  <si>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</si>
  <si>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</si>
  <si>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</si>
  <si>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</si>
  <si>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</si>
  <si>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</si>
  <si>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</si>
  <si>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</si>
  <si>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</si>
  <si>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</si>
  <si>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</si>
  <si>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</si>
  <si>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</si>
  <si>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</si>
  <si>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</si>
  <si>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</si>
  <si>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</si>
  <si>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</si>
  <si>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</si>
  <si>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</si>
  <si>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</si>
  <si>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</si>
  <si>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</si>
  <si>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</si>
  <si>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</si>
  <si>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</si>
  <si>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</si>
  <si>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</si>
  <si>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</si>
  <si>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</si>
  <si>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</si>
  <si>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</si>
  <si>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</si>
  <si>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</si>
  <si>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</si>
  <si>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</si>
  <si>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</si>
  <si>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</si>
  <si>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</si>
  <si>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</si>
  <si>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</si>
  <si>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</si>
  <si>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</si>
  <si>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</si>
  <si>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</si>
  <si>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</si>
  <si>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</si>
  <si>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</si>
  <si>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</si>
  <si>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</si>
  <si>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</si>
  <si>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</si>
  <si>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</si>
  <si>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</si>
  <si>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</si>
  <si>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</si>
  <si>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</si>
  <si>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</si>
  <si>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</si>
  <si>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</si>
  <si>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</si>
  <si>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</si>
  <si>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</si>
  <si>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</si>
  <si>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</si>
  <si>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</si>
  <si>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</si>
  <si>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</si>
  <si>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</si>
  <si>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</si>
  <si>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</si>
  <si>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</si>
  <si>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</si>
  <si>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</si>
  <si>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</si>
  <si>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</si>
  <si>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</si>
  <si>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</si>
  <si>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</si>
  <si>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</si>
  <si>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</si>
  <si>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</si>
  <si>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</si>
  <si>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</si>
  <si>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</si>
  <si>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</si>
  <si>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</si>
  <si>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</si>
  <si>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</si>
  <si>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</si>
  <si>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</si>
  <si>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</si>
  <si>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</si>
  <si>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</si>
  <si>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</si>
  <si>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</si>
  <si>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</si>
  <si>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</si>
  <si>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</si>
  <si>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</si>
  <si>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</si>
  <si>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</si>
  <si>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</si>
  <si>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</si>
  <si>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</si>
  <si>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</si>
  <si>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</si>
  <si>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</si>
  <si>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</si>
  <si>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</si>
  <si>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</si>
  <si>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</si>
  <si>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</si>
  <si>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</si>
  <si>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</si>
  <si>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</si>
  <si>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</si>
  <si>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</si>
  <si>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</si>
  <si>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</si>
  <si>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</si>
  <si>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</si>
  <si>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</si>
  <si>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</si>
  <si>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</si>
  <si>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</si>
  <si>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</si>
  <si>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</si>
  <si>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</si>
  <si>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</si>
  <si>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</si>
  <si>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</si>
  <si>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</si>
  <si>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</si>
  <si>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</si>
  <si>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</si>
  <si>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</si>
  <si>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</si>
  <si>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</si>
  <si>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</si>
  <si>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</si>
  <si>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</si>
  <si>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</si>
  <si>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</si>
  <si>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</si>
  <si>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</si>
  <si>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</si>
  <si>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</si>
  <si>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</si>
  <si>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</si>
  <si>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</si>
  <si>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</si>
  <si>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</si>
  <si>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</si>
  <si>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</si>
  <si>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</si>
  <si>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</si>
  <si>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</si>
  <si>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</si>
  <si>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</si>
  <si>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</si>
  <si>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</si>
  <si>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</si>
  <si>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</si>
  <si>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</si>
  <si>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</si>
  <si>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</si>
  <si>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</si>
  <si>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</si>
  <si>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</si>
  <si>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</si>
  <si>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</si>
  <si>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</si>
  <si>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</si>
  <si>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</si>
  <si>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</si>
  <si>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</si>
  <si>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</si>
  <si>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</si>
  <si>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</si>
  <si>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</si>
  <si>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</si>
  <si>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</si>
  <si>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</si>
  <si>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</si>
  <si>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</si>
  <si>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</si>
  <si>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</si>
  <si>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</si>
  <si>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</si>
  <si>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</si>
  <si>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</si>
  <si>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</si>
  <si>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</si>
  <si>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</si>
  <si>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</si>
  <si>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</si>
  <si>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</si>
  <si>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</si>
  <si>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</si>
  <si>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</si>
  <si>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</si>
  <si>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</si>
  <si>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</si>
  <si>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</si>
  <si>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</si>
  <si>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</si>
  <si>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</si>
  <si>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</si>
  <si>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</si>
  <si>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</si>
  <si>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</si>
  <si>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</si>
  <si>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</si>
  <si>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</si>
  <si>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</si>
  <si>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</si>
  <si>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</si>
  <si>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</si>
  <si>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</si>
  <si>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</si>
  <si>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</si>
  <si>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</si>
  <si>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</si>
  <si>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</si>
  <si>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</si>
  <si>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</si>
  <si>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</si>
  <si>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</si>
  <si>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</si>
  <si>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</si>
  <si>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</si>
  <si>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</si>
  <si>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</si>
  <si>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</si>
  <si>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</si>
  <si>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</si>
  <si>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</si>
  <si>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</si>
  <si>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</si>
  <si>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</si>
  <si>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</si>
  <si>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</si>
  <si>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</si>
  <si>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</si>
  <si>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</si>
  <si>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</si>
  <si>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</si>
  <si>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</si>
  <si>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</si>
  <si>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</si>
  <si>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</si>
  <si>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</si>
  <si>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</si>
  <si>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</si>
  <si>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</si>
  <si>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</si>
  <si>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</si>
  <si>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</si>
  <si>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</si>
  <si>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</si>
  <si>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</si>
  <si>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</si>
  <si>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</si>
  <si>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</si>
  <si>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</si>
  <si>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</si>
  <si>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</si>
  <si>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</si>
  <si>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</si>
  <si>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</si>
  <si>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</si>
  <si>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</si>
  <si>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</si>
  <si>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</si>
  <si>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</si>
  <si>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</si>
  <si>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</si>
  <si>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</si>
  <si>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</si>
  <si>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</si>
  <si>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</si>
  <si>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</si>
  <si>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</si>
  <si>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</si>
  <si>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</si>
  <si>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</si>
  <si>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</si>
  <si>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</si>
  <si>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</si>
  <si>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</si>
  <si>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</si>
  <si>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</si>
  <si>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</si>
  <si>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</si>
  <si>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</si>
  <si>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</si>
  <si>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</si>
  <si>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</si>
  <si>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</si>
  <si>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</si>
  <si>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</si>
  <si>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</si>
  <si>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</si>
  <si>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</si>
  <si>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</si>
  <si>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</si>
  <si>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</si>
  <si>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</si>
  <si>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</si>
  <si>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</si>
  <si>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</si>
  <si>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</si>
  <si>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</si>
  <si>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</si>
  <si>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</si>
  <si>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</si>
  <si>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</si>
  <si>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</si>
  <si>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</si>
  <si>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</si>
  <si>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</si>
  <si>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</si>
  <si>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</si>
  <si>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</si>
  <si>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</si>
  <si>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</si>
  <si>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</si>
  <si>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</si>
  <si>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</si>
  <si>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</si>
  <si>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</si>
  <si>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</si>
  <si>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</si>
  <si>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</si>
  <si>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</si>
  <si>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</si>
  <si>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</si>
  <si>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</si>
  <si>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</si>
  <si>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</si>
  <si>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</si>
  <si>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</si>
  <si>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</si>
  <si>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</si>
  <si>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</si>
  <si>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</si>
  <si>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</si>
  <si>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</si>
  <si>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</si>
  <si>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</si>
  <si>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</si>
  <si>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</si>
  <si>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</si>
  <si>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</si>
  <si>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</si>
  <si>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</si>
  <si>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</si>
  <si>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</si>
  <si>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</si>
  <si>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</si>
  <si>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</si>
  <si>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</si>
  <si>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</si>
  <si>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</si>
  <si>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</si>
  <si>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</si>
  <si>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</si>
  <si>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</si>
  <si>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</si>
  <si>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</si>
  <si>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</si>
  <si>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</si>
  <si>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</si>
  <si>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</si>
  <si>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</si>
  <si>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</si>
  <si>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</si>
  <si>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</si>
  <si>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</si>
  <si>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</si>
  <si>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</si>
  <si>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</si>
  <si>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</si>
  <si>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</si>
  <si>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</si>
  <si>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</si>
  <si>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</si>
  <si>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</si>
  <si>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</si>
  <si>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</si>
  <si>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</si>
  <si>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</si>
  <si>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</si>
  <si>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</si>
  <si>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</si>
  <si>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</si>
  <si>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</si>
  <si>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</si>
  <si>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</si>
  <si>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</si>
  <si>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</si>
  <si>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</si>
  <si>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</si>
  <si>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</si>
  <si>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</si>
  <si>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</si>
  <si>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</si>
  <si>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</si>
  <si>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</si>
  <si>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</si>
  <si>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</si>
  <si>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</si>
  <si>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</si>
  <si>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</si>
  <si>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</si>
  <si>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</si>
  <si>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</si>
  <si>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</si>
  <si>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</si>
  <si>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</si>
  <si>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</si>
  <si>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</si>
  <si>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</si>
  <si>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</si>
  <si>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</si>
  <si>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</si>
  <si>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</si>
  <si>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</si>
  <si>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</si>
  <si>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</si>
  <si>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</si>
  <si>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</si>
  <si>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</si>
  <si>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</si>
  <si>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</si>
  <si>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</si>
  <si>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</si>
  <si>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</si>
  <si>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</si>
  <si>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</si>
  <si>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</si>
  <si>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</si>
  <si>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</si>
  <si>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</si>
  <si>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</si>
  <si>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</si>
  <si>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</si>
  <si>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</si>
  <si>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</si>
  <si>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</si>
  <si>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</si>
  <si>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</si>
  <si>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</si>
  <si>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</si>
  <si>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</si>
  <si>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</si>
  <si>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</si>
  <si>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</si>
  <si>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</si>
  <si>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</si>
  <si>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</si>
  <si>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</si>
  <si>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</si>
  <si>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</si>
  <si>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</si>
  <si>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</si>
  <si>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</si>
  <si>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</si>
  <si>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</si>
  <si>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</si>
  <si>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</si>
  <si>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</si>
  <si>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</si>
  <si>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</si>
  <si>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</si>
  <si>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</si>
  <si>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</si>
  <si>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</si>
  <si>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</si>
  <si>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</si>
  <si>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</si>
  <si>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</si>
  <si>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</si>
  <si>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</si>
  <si>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</si>
  <si>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</si>
  <si>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</si>
  <si>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</si>
  <si>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</si>
  <si>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</si>
  <si>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</si>
  <si>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</si>
  <si>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</si>
  <si>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</si>
  <si>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</si>
  <si>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</si>
  <si>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</si>
  <si>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</si>
  <si>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</si>
  <si>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</si>
  <si>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</si>
  <si>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</si>
  <si>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</si>
  <si>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</si>
  <si>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</si>
  <si>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</si>
  <si>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</si>
  <si>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</si>
  <si>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</si>
  <si>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</si>
  <si>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</si>
  <si>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</si>
  <si>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</si>
  <si>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</si>
  <si>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</si>
  <si>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</si>
  <si>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</si>
  <si>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</si>
  <si>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</si>
  <si>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</si>
  <si>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</si>
  <si>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</si>
  <si>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</si>
  <si>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</si>
  <si>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</si>
  <si>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</si>
  <si>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</si>
  <si>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</si>
  <si>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</si>
  <si>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</si>
  <si>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</si>
  <si>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</si>
  <si>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</si>
  <si>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</si>
  <si>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</si>
  <si>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</si>
  <si>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</si>
  <si>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</si>
  <si>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</si>
  <si>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</si>
  <si>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</si>
  <si>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</si>
  <si>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</si>
  <si>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</si>
  <si>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</si>
  <si>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</si>
  <si>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</si>
  <si>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</si>
  <si>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</si>
  <si>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</si>
  <si>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</si>
  <si>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</si>
  <si>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</si>
  <si>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</si>
  <si>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</si>
  <si>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</si>
  <si>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</si>
  <si>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</si>
  <si>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</si>
  <si>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</si>
  <si>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</si>
  <si>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</si>
  <si>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</si>
  <si>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</si>
  <si>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</si>
  <si>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</si>
  <si>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</si>
  <si>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</si>
  <si>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</si>
  <si>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</si>
  <si>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</si>
  <si>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</si>
  <si>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</si>
  <si>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</si>
  <si>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</si>
  <si>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</si>
  <si>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</si>
  <si>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</si>
  <si>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</si>
  <si>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</si>
  <si>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</si>
  <si>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</si>
  <si>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</si>
  <si>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</si>
  <si>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</si>
  <si>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</si>
  <si>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</si>
  <si>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</si>
  <si>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</si>
  <si>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</si>
  <si>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</si>
  <si>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</si>
  <si>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</si>
  <si>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</si>
  <si>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</si>
  <si>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</si>
  <si>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</si>
  <si>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</si>
  <si>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</si>
  <si>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</si>
  <si>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</si>
  <si>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</si>
  <si>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</si>
  <si>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</si>
  <si>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</si>
  <si>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</si>
  <si>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</si>
  <si>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</si>
  <si>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</si>
  <si>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</si>
  <si>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</si>
  <si>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</si>
  <si>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</si>
  <si>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</si>
  <si>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</si>
  <si>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</si>
  <si>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</si>
  <si>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</si>
  <si>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</si>
  <si>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</si>
  <si>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</si>
  <si>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</si>
  <si>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</si>
  <si>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</si>
  <si>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</si>
  <si>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</si>
  <si>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</si>
  <si>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</si>
  <si>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</si>
  <si>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</si>
  <si>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</si>
  <si>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</si>
  <si>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</si>
  <si>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</si>
  <si>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</si>
  <si>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</si>
  <si>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</si>
  <si>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</si>
  <si>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</si>
  <si>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</si>
  <si>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</si>
  <si>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</si>
  <si>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</si>
  <si>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</si>
  <si>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</si>
  <si>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</si>
  <si>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</si>
  <si>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</si>
  <si>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</si>
  <si>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</si>
  <si>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</si>
  <si>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</si>
  <si>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</si>
  <si>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</si>
  <si>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</si>
  <si>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</si>
  <si>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</si>
  <si>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</si>
  <si>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</si>
  <si>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</si>
  <si>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</si>
  <si>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</si>
  <si>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</si>
  <si>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</si>
  <si>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</si>
  <si>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</si>
  <si>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</si>
  <si>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</si>
  <si>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</si>
  <si>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</si>
  <si>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</si>
  <si>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</si>
  <si>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</si>
  <si>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</si>
  <si>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</si>
  <si>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</si>
  <si>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</si>
  <si>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</si>
  <si>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</si>
  <si>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</si>
  <si>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</si>
  <si>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</si>
  <si>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</si>
  <si>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</si>
  <si>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</si>
  <si>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</si>
  <si>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</si>
  <si>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</si>
  <si>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</si>
  <si>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</si>
  <si>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</si>
  <si>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</si>
  <si>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</si>
  <si>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</si>
  <si>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</si>
  <si>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</si>
  <si>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</si>
  <si>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</si>
  <si>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</si>
  <si>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</si>
  <si>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</si>
  <si>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</si>
  <si>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</si>
  <si>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</si>
  <si>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</si>
  <si>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</si>
  <si>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</si>
  <si>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</si>
  <si>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</si>
  <si>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</si>
  <si>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</si>
  <si>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</si>
  <si>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</si>
  <si>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</si>
  <si>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</si>
  <si>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</si>
  <si>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</si>
  <si>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</si>
  <si>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</si>
  <si>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</si>
  <si>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</si>
  <si>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</si>
  <si>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</si>
  <si>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</si>
  <si>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</si>
  <si>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</si>
  <si>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</si>
  <si>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</si>
  <si>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</si>
  <si>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</si>
  <si>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</si>
  <si>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</si>
  <si>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</si>
  <si>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</si>
  <si>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</si>
  <si>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</si>
  <si>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</si>
  <si>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</si>
  <si>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</si>
  <si>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</si>
  <si>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</si>
  <si>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</si>
  <si>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</si>
  <si>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</si>
  <si>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</si>
  <si>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</si>
  <si>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</si>
  <si>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</si>
  <si>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</si>
  <si>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</si>
  <si>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</si>
  <si>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</si>
  <si>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</si>
  <si>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</si>
  <si>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</si>
  <si>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</si>
  <si>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</si>
  <si>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</si>
  <si>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</si>
  <si>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</si>
  <si>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</si>
  <si>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</si>
  <si>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</si>
  <si>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</si>
  <si>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</si>
  <si>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</si>
  <si>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</si>
  <si>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</si>
  <si>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</si>
  <si>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</si>
  <si>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</si>
  <si>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</si>
  <si>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</si>
  <si>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</si>
  <si>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</si>
  <si>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</si>
  <si>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</si>
  <si>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</si>
  <si>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</si>
  <si>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</si>
  <si>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</si>
  <si>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</si>
  <si>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</si>
  <si>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</si>
  <si>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</si>
  <si>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</si>
  <si>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</si>
  <si>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</si>
  <si>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</si>
  <si>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</si>
  <si>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</si>
  <si>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</si>
  <si>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</si>
  <si>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</si>
  <si>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</si>
  <si>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</si>
  <si>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</si>
  <si>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</si>
  <si>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</si>
  <si>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</si>
  <si>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</si>
  <si>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</si>
  <si>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</si>
  <si>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</si>
  <si>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</si>
  <si>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</si>
  <si>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</si>
  <si>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</si>
  <si>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</si>
  <si>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</si>
  <si>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</si>
  <si>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</si>
  <si>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</si>
  <si>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</si>
  <si>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</si>
  <si>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</si>
  <si>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</si>
  <si>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</si>
  <si>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</si>
  <si>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</si>
  <si>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</si>
  <si>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</si>
  <si>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</si>
  <si>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</si>
  <si>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</si>
  <si>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</si>
  <si>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</si>
  <si>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</si>
  <si>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</si>
  <si>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</si>
  <si>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</si>
  <si>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</si>
  <si>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</si>
  <si>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</si>
  <si>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</si>
  <si>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</si>
  <si>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</si>
  <si>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</si>
  <si>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</si>
  <si>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</si>
  <si>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</si>
  <si>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</si>
  <si>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</si>
  <si>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</si>
  <si>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</si>
  <si>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</si>
  <si>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</si>
  <si>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</si>
  <si>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</si>
  <si>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</si>
  <si>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</si>
  <si>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</si>
  <si>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</si>
  <si>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</si>
  <si>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</si>
  <si>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</si>
  <si>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</si>
  <si>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</si>
  <si>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</si>
  <si>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</si>
  <si>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</si>
  <si>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</si>
  <si>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</si>
  <si>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</si>
  <si>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</si>
  <si>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</si>
  <si>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</si>
  <si>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</si>
  <si>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</si>
  <si>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</si>
  <si>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</si>
  <si>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</si>
  <si>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</si>
  <si>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</si>
  <si>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</si>
  <si>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</si>
  <si>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</si>
  <si>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</si>
  <si>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</si>
  <si>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</si>
  <si>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</si>
  <si>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</si>
  <si>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</si>
  <si>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</si>
  <si>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</si>
  <si>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</si>
  <si>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</si>
  <si>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</si>
  <si>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</si>
  <si>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</si>
  <si>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</si>
  <si>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</si>
  <si>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</si>
  <si>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</si>
  <si>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</si>
  <si>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</si>
  <si>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</si>
  <si>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</si>
  <si>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</si>
  <si>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</si>
  <si>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</si>
  <si>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</si>
  <si>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</si>
  <si>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</si>
  <si>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</si>
  <si>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</si>
  <si>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</si>
  <si>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</si>
  <si>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</si>
  <si>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</si>
  <si>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</si>
  <si>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</si>
  <si>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</si>
  <si>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</si>
  <si>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</si>
  <si>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</si>
  <si>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</si>
  <si>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</si>
  <si>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</si>
  <si>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</si>
  <si>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</si>
  <si>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</si>
  <si>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</si>
  <si>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</si>
  <si>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</si>
  <si>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</si>
  <si>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</si>
  <si>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</si>
  <si>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</si>
  <si>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</si>
  <si>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</si>
  <si>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</si>
  <si>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</si>
  <si>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</si>
  <si>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</si>
  <si>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</si>
  <si>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</si>
  <si>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</si>
  <si>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</si>
  <si>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</si>
  <si>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</si>
  <si>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</si>
  <si>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</si>
  <si>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</si>
  <si>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</si>
  <si>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</si>
  <si>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</si>
  <si>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</si>
  <si>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</si>
  <si>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</si>
  <si>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</si>
  <si>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</si>
  <si>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</si>
  <si>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</si>
  <si>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</si>
  <si>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</si>
  <si>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</si>
  <si>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</si>
  <si>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</si>
  <si>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</si>
  <si>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</si>
  <si>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</si>
  <si>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</si>
  <si>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</si>
  <si>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</si>
  <si>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</si>
  <si>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</si>
  <si>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</si>
  <si>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</si>
  <si>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</si>
  <si>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</si>
  <si>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</si>
  <si>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</si>
  <si>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</si>
  <si>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</si>
  <si>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</si>
  <si>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</si>
  <si>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</si>
  <si>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</si>
  <si>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</si>
  <si>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</si>
  <si>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</si>
  <si>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</si>
  <si>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</si>
  <si>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</si>
  <si>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</si>
  <si>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</si>
  <si>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</si>
  <si>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</si>
  <si>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</si>
  <si>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</si>
  <si>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</si>
  <si>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</si>
  <si>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</si>
  <si>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</si>
  <si>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</si>
  <si>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</si>
  <si>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</si>
  <si>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</si>
  <si>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</si>
  <si>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</si>
  <si>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</si>
  <si>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</si>
  <si>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</si>
  <si>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</si>
  <si>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</si>
  <si>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</si>
  <si>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</si>
  <si>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</si>
  <si>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</si>
  <si>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</si>
  <si>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</si>
  <si>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</si>
  <si>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</si>
  <si>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</si>
  <si>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</si>
  <si>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</si>
  <si>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</si>
  <si>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</si>
  <si>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</si>
  <si>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</si>
  <si>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</si>
  <si>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</si>
  <si>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</si>
  <si>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</si>
  <si>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</si>
  <si>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</si>
  <si>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</si>
  <si>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</si>
  <si>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</si>
  <si>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</si>
  <si>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</si>
  <si>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</si>
  <si>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</si>
  <si>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</si>
  <si>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</si>
  <si>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</si>
  <si>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</si>
  <si>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</si>
  <si>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</si>
  <si>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</si>
  <si>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</si>
  <si>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</si>
  <si>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</si>
  <si>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</si>
  <si>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</si>
  <si>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</si>
  <si>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</si>
  <si>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</si>
  <si>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</si>
  <si>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</si>
  <si>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</si>
  <si>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</si>
  <si>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</si>
  <si>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</si>
  <si>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</si>
  <si>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</si>
  <si>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</si>
  <si>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</si>
  <si>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</si>
  <si>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</si>
  <si>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</si>
  <si>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</si>
  <si>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</si>
  <si>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</si>
  <si>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</si>
  <si>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</si>
  <si>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</si>
  <si>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</si>
  <si>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</si>
  <si>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</si>
  <si>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</si>
  <si>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</si>
  <si>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</si>
  <si>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</si>
  <si>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</si>
  <si>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</si>
  <si>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</si>
  <si>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</si>
  <si>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</si>
  <si>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</si>
  <si>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</si>
  <si>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</si>
  <si>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</si>
  <si>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</si>
  <si>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</si>
  <si>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</si>
  <si>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</si>
  <si>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</si>
  <si>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</si>
  <si>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</si>
  <si>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</si>
  <si>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</si>
  <si>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</si>
  <si>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</si>
  <si>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</si>
  <si>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</si>
  <si>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</si>
  <si>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</si>
  <si>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</si>
  <si>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</si>
  <si>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</si>
  <si>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</si>
  <si>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</si>
  <si>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</si>
  <si>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</si>
  <si>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</si>
  <si>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</si>
  <si>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</si>
  <si>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</si>
  <si>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</si>
  <si>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</si>
  <si>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</si>
  <si>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</si>
  <si>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</si>
  <si>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</si>
  <si>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</si>
  <si>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</si>
  <si>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</si>
  <si>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</si>
  <si>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</si>
  <si>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</si>
  <si>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</si>
  <si>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</si>
  <si>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</si>
  <si>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</si>
  <si>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</si>
  <si>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</si>
  <si>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</si>
  <si>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</si>
  <si>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</si>
  <si>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</si>
  <si>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</si>
  <si>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</si>
  <si>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</si>
  <si>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</si>
  <si>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</si>
  <si>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</si>
  <si>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</si>
  <si>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</si>
  <si>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</si>
  <si>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</si>
  <si>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</si>
  <si>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</si>
  <si>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</si>
  <si>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</si>
  <si>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</si>
  <si>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</si>
  <si>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</si>
  <si>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</si>
  <si>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</si>
  <si>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</si>
  <si>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</si>
  <si>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</si>
  <si>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</si>
  <si>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</si>
  <si>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</si>
  <si>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</si>
  <si>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</si>
  <si>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</si>
  <si>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</si>
  <si>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</si>
  <si>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</si>
  <si>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</si>
  <si>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</si>
  <si>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</si>
  <si>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</si>
  <si>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</si>
  <si>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</si>
  <si>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</si>
  <si>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</si>
  <si>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</si>
  <si>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</si>
  <si>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</si>
  <si>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</si>
  <si>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</si>
  <si>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</si>
  <si>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</si>
  <si>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</si>
  <si>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</si>
  <si>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</si>
  <si>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</si>
  <si>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</si>
  <si>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</si>
  <si>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</si>
  <si>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</si>
  <si>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</si>
  <si>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</si>
  <si>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</si>
  <si>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</si>
  <si>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</si>
  <si>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</si>
  <si>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</si>
  <si>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</si>
  <si>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</si>
  <si>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</si>
  <si>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</si>
  <si>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</si>
  <si>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</si>
  <si>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</si>
  <si>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</si>
  <si>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</si>
  <si>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</si>
  <si>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</si>
  <si>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</si>
  <si>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</si>
  <si>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</si>
  <si>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</si>
  <si>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</si>
  <si>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</si>
  <si>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</si>
  <si>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</si>
  <si>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</si>
  <si>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</si>
  <si>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</si>
  <si>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</si>
  <si>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</si>
  <si>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</si>
  <si>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</si>
  <si>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</si>
  <si>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</si>
  <si>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</si>
  <si>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</si>
  <si>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</si>
  <si>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</si>
  <si>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</si>
  <si>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</si>
  <si>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</si>
  <si>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</si>
  <si>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</si>
  <si>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</si>
  <si>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</si>
  <si>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</si>
  <si>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</si>
  <si>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</si>
  <si>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</si>
  <si>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</si>
  <si>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</si>
  <si>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</si>
  <si>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</si>
  <si>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</si>
  <si>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</si>
  <si>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</si>
  <si>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</si>
  <si>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</si>
  <si>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</si>
  <si>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</si>
  <si>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</si>
  <si>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</si>
  <si>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</si>
  <si>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</si>
  <si>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</si>
  <si>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</si>
  <si>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</si>
  <si>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</si>
  <si>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</si>
  <si>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</si>
  <si>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</si>
  <si>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</si>
  <si>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</si>
  <si>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</si>
  <si>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</si>
  <si>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</si>
  <si>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</si>
  <si>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</si>
  <si>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</si>
  <si>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</si>
  <si>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</si>
  <si>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</si>
  <si>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</si>
  <si>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</si>
  <si>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</si>
  <si>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</si>
  <si>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</si>
  <si>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</si>
  <si>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</si>
  <si>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</si>
  <si>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</si>
  <si>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</si>
  <si>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</si>
  <si>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</si>
  <si>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</si>
  <si>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</si>
  <si>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</si>
  <si>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</si>
  <si>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</si>
  <si>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</si>
  <si>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</si>
  <si>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</si>
  <si>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</si>
  <si>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</si>
  <si>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</si>
  <si>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</si>
  <si>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</si>
  <si>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</si>
  <si>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</si>
  <si>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</si>
  <si>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</si>
  <si>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</si>
  <si>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</si>
  <si>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</si>
  <si>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</si>
  <si>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</si>
  <si>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</si>
  <si>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</si>
  <si>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</si>
  <si>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</si>
  <si>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</si>
  <si>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</si>
  <si>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</si>
  <si>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</si>
  <si>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</si>
  <si>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</si>
  <si>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</si>
  <si>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</si>
  <si>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</si>
  <si>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</si>
  <si>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</si>
  <si>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</si>
  <si>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</si>
  <si>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</si>
  <si>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</si>
  <si>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</si>
  <si>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</si>
  <si>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</si>
  <si>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</si>
  <si>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</si>
  <si>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</si>
  <si>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</si>
  <si>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</si>
  <si>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</si>
  <si>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</si>
  <si>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</si>
  <si>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</si>
  <si>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</si>
  <si>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</si>
  <si>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</si>
  <si>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</si>
  <si>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</si>
  <si>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</si>
  <si>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</si>
  <si>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</si>
  <si>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</si>
  <si>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</si>
  <si>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</si>
  <si>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</si>
  <si>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</si>
  <si>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</si>
  <si>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</si>
  <si>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</si>
  <si>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</si>
  <si>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</si>
  <si>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</si>
  <si>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</si>
  <si>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</si>
  <si>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</si>
  <si>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</si>
  <si>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</si>
  <si>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</si>
  <si>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</si>
  <si>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</si>
  <si>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</si>
  <si>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</si>
  <si>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</si>
  <si>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</si>
  <si>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</si>
  <si>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</si>
  <si>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</si>
  <si>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</si>
  <si>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</si>
  <si>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</si>
  <si>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</si>
  <si>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</si>
  <si>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</si>
  <si>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</si>
  <si>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</si>
  <si>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</si>
  <si>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</si>
  <si>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</si>
  <si>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</si>
  <si>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</si>
  <si>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</si>
  <si>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</si>
  <si>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</si>
  <si>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</si>
  <si>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</si>
  <si>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</si>
  <si>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</si>
  <si>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</si>
  <si>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</si>
  <si>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</si>
  <si>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</si>
  <si>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</si>
  <si>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</si>
  <si>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</si>
  <si>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</si>
  <si>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</si>
  <si>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</si>
  <si>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</si>
  <si>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</si>
  <si>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</si>
  <si>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</si>
  <si>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</si>
  <si>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</si>
  <si>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</si>
  <si>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</si>
  <si>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</si>
  <si>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</si>
  <si>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</si>
  <si>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</si>
  <si>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</si>
  <si>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</si>
  <si>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</si>
  <si>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</si>
  <si>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</si>
  <si>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</si>
  <si>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</si>
  <si>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</si>
  <si>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</si>
  <si>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</si>
  <si>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</si>
  <si>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</si>
  <si>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</si>
  <si>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</si>
  <si>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</si>
  <si>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</si>
  <si>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</si>
  <si>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</si>
  <si>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</si>
  <si>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</si>
  <si>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</si>
  <si>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</si>
  <si>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</si>
  <si>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</si>
  <si>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</si>
  <si>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</si>
  <si>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</si>
  <si>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</si>
  <si>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</si>
  <si>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</si>
  <si>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</si>
  <si>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</si>
  <si>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</si>
  <si>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</si>
  <si>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</si>
  <si>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</si>
  <si>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</si>
  <si>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</si>
  <si>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</si>
  <si>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</si>
  <si>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</si>
  <si>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</si>
  <si>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</si>
  <si>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</si>
  <si>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</si>
  <si>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</si>
  <si>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</si>
  <si>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</si>
  <si>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</si>
  <si>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</si>
  <si>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</si>
  <si>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</si>
  <si>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</si>
  <si>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</si>
  <si>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</si>
  <si>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</si>
  <si>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</si>
  <si>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</si>
  <si>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</si>
  <si>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</si>
  <si>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</si>
  <si>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</si>
  <si>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</si>
  <si>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</si>
  <si>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</si>
  <si>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</si>
  <si>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</si>
  <si>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</si>
  <si>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</si>
  <si>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</si>
  <si>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</si>
  <si>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</si>
  <si>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</si>
  <si>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</si>
  <si>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</si>
  <si>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</si>
  <si>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</si>
  <si>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</si>
  <si>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</si>
  <si>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</si>
  <si>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</si>
  <si>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</si>
  <si>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</si>
  <si>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</si>
  <si>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</si>
  <si>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</si>
  <si>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</si>
  <si>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</si>
  <si>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</si>
  <si>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</si>
  <si>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</si>
  <si>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</si>
  <si>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</si>
  <si>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</si>
  <si>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</si>
  <si>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</si>
  <si>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</si>
  <si>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</si>
  <si>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</si>
  <si>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</si>
  <si>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</si>
  <si>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</si>
  <si>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</si>
  <si>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</si>
  <si>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</si>
  <si>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</si>
  <si>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</si>
  <si>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</si>
  <si>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</si>
  <si>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</si>
  <si>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</si>
  <si>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</si>
  <si>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</si>
  <si>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</si>
  <si>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</si>
  <si>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</si>
  <si>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</si>
  <si>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</si>
  <si>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</si>
  <si>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</si>
  <si>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</si>
  <si>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</si>
  <si>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</si>
  <si>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</si>
  <si>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</si>
  <si>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</si>
  <si>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</si>
  <si>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</si>
  <si>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</si>
  <si>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</si>
  <si>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</si>
  <si>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</si>
  <si>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</si>
  <si>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</si>
  <si>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</si>
  <si>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</si>
  <si>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</si>
  <si>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</si>
  <si>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</si>
  <si>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</si>
  <si>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</si>
  <si>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</si>
  <si>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</si>
  <si>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</si>
  <si>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</si>
  <si>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</si>
  <si>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</si>
  <si>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</si>
  <si>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</si>
  <si>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</si>
  <si>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</si>
  <si>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</si>
  <si>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</si>
  <si>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</si>
  <si>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</si>
  <si>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</si>
  <si>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</si>
  <si>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</si>
  <si>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</si>
  <si>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</si>
  <si>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</si>
  <si>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</si>
  <si>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</si>
  <si>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</si>
  <si>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</si>
  <si>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</si>
  <si>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</si>
  <si>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</si>
  <si>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</si>
  <si>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</si>
  <si>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</si>
  <si>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</si>
  <si>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</si>
  <si>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</si>
  <si>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</si>
  <si>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</si>
  <si>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</si>
  <si>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</si>
  <si>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</si>
  <si>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</si>
  <si>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</si>
  <si>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</si>
  <si>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</si>
  <si>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</si>
  <si>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</si>
  <si>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</si>
  <si>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</si>
  <si>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</si>
  <si>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</si>
  <si>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</si>
  <si>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</si>
  <si>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</si>
  <si>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</si>
  <si>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</si>
  <si>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</si>
  <si>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</si>
  <si>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</si>
  <si>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</si>
  <si>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</si>
  <si>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</si>
  <si>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</si>
  <si>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</si>
  <si>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</si>
  <si>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</si>
  <si>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</si>
  <si>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</si>
  <si>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</si>
  <si>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</si>
  <si>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</si>
  <si>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</si>
  <si>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</si>
  <si>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</si>
  <si>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</si>
  <si>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</si>
  <si>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</si>
  <si>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</si>
  <si>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</si>
  <si>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</si>
  <si>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</si>
  <si>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</si>
  <si>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</si>
  <si>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</si>
  <si>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</si>
  <si>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</si>
  <si>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</si>
  <si>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</si>
  <si>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</si>
  <si>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</si>
  <si>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</si>
  <si>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</si>
  <si>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</si>
  <si>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</si>
  <si>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</si>
  <si>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</si>
  <si>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</si>
  <si>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</si>
  <si>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</si>
  <si>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</si>
  <si>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</si>
  <si>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</si>
  <si>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</si>
  <si>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</si>
  <si>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</si>
  <si>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</si>
  <si>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</si>
  <si>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</si>
  <si>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</si>
  <si>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</si>
  <si>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</si>
  <si>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</si>
  <si>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</si>
  <si>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</si>
  <si>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</si>
  <si>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</si>
  <si>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</si>
  <si>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</si>
  <si>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</si>
  <si>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</si>
  <si>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</si>
  <si>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</si>
  <si>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</si>
  <si>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</si>
  <si>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</si>
  <si>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</si>
  <si>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</si>
  <si>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</si>
  <si>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</si>
  <si>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</si>
  <si>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</si>
  <si>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</si>
  <si>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</si>
  <si>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</si>
  <si>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</si>
  <si>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</si>
  <si>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</si>
  <si>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</si>
  <si>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</si>
  <si>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</si>
  <si>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</si>
  <si>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</si>
  <si>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</si>
  <si>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</si>
  <si>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</si>
  <si>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</si>
  <si>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</si>
  <si>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</si>
  <si>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</si>
  <si>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</si>
  <si>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</si>
  <si>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</si>
  <si>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</si>
  <si>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</si>
  <si>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</si>
  <si>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</si>
  <si>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</si>
  <si>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</si>
  <si>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</si>
  <si>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</si>
  <si>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</si>
  <si>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</si>
  <si>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</si>
  <si>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</si>
  <si>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</si>
  <si>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</si>
  <si>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</si>
  <si>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</si>
  <si>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</si>
  <si>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</si>
  <si>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</si>
  <si>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</si>
  <si>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</si>
  <si>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</si>
  <si>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</si>
  <si>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</si>
  <si>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</si>
  <si>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</si>
  <si>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</si>
  <si>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</si>
  <si>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</si>
  <si>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</si>
  <si>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</si>
  <si>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</si>
  <si>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</si>
  <si>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</si>
  <si>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</si>
  <si>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</si>
  <si>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</si>
  <si>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</si>
  <si>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</si>
  <si>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</si>
  <si>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</si>
  <si>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</si>
  <si>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</si>
  <si>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</si>
  <si>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</si>
  <si>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</si>
  <si>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</si>
  <si>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</si>
  <si>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</si>
  <si>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</si>
  <si>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</si>
  <si>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</si>
  <si>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</si>
  <si>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</si>
  <si>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</si>
  <si>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</si>
  <si>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</si>
  <si>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</si>
  <si>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</si>
  <si>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</si>
  <si>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</si>
  <si>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</si>
  <si>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</si>
  <si>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</si>
  <si>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</si>
  <si>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</si>
  <si>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</si>
  <si>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</si>
  <si>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</si>
  <si>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</si>
  <si>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</si>
  <si>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</si>
  <si>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</si>
  <si>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</si>
  <si>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</si>
  <si>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</si>
  <si>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</si>
  <si>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</si>
  <si>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</si>
  <si>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</si>
  <si>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</si>
  <si>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</si>
  <si>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</si>
  <si>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</si>
  <si>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</si>
  <si>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</si>
  <si>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</si>
  <si>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</si>
  <si>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</si>
  <si>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</si>
  <si>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</si>
  <si>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</si>
  <si>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</si>
  <si>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</si>
  <si>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</si>
  <si>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</si>
  <si>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</si>
  <si>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</si>
  <si>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</si>
  <si>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</si>
  <si>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</si>
  <si>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</si>
  <si>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</si>
  <si>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</si>
  <si>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</si>
  <si>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</si>
  <si>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</si>
  <si>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</si>
  <si>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</si>
  <si>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</si>
  <si>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</si>
  <si>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</si>
  <si>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</si>
  <si>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</si>
  <si>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</si>
  <si>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</si>
  <si>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</si>
  <si>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</si>
  <si>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</si>
  <si>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</si>
  <si>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</si>
  <si>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</si>
  <si>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</si>
  <si>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</si>
  <si>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</si>
  <si>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</si>
  <si>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</si>
  <si>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</si>
  <si>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</si>
  <si>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</si>
  <si>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</si>
  <si>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</si>
  <si>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</si>
  <si>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</si>
  <si>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</si>
  <si>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</si>
  <si>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</si>
  <si>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</si>
  <si>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</si>
  <si>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</si>
  <si>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</si>
  <si>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</si>
  <si>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</si>
  <si>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</si>
  <si>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</si>
  <si>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</si>
  <si>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</si>
  <si>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</si>
  <si>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</si>
  <si>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</si>
  <si>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</si>
  <si>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</si>
  <si>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</si>
  <si>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</si>
  <si>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</si>
  <si>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</si>
  <si>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</si>
  <si>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</si>
  <si>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</si>
  <si>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</si>
  <si>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</si>
  <si>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</si>
  <si>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</si>
  <si>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</si>
  <si>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</si>
  <si>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</si>
  <si>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</si>
  <si>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</si>
  <si>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</si>
  <si>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</si>
  <si>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</si>
  <si>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</si>
  <si>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</si>
  <si>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</si>
  <si>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</si>
  <si>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</si>
  <si>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</si>
  <si>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</si>
  <si>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</si>
  <si>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</si>
  <si>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</si>
  <si>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</si>
  <si>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</si>
  <si>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</si>
  <si>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</si>
  <si>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</si>
  <si>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</si>
  <si>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</si>
  <si>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</si>
  <si>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</si>
  <si>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</si>
  <si>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</si>
  <si>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</si>
  <si>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</si>
  <si>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</si>
  <si>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</si>
  <si>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</si>
  <si>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</si>
  <si>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</si>
  <si>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</si>
  <si>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</si>
  <si>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</si>
  <si>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</si>
  <si>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</si>
  <si>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</si>
  <si>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</si>
  <si>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</si>
  <si>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</si>
  <si>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</si>
  <si>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</si>
  <si>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</si>
  <si>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</si>
  <si>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</si>
  <si>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</si>
  <si>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</si>
  <si>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</si>
  <si>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</si>
  <si>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</si>
  <si>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</si>
  <si>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</si>
  <si>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</si>
  <si>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</si>
  <si>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</si>
  <si>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</si>
  <si>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</si>
  <si>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</si>
  <si>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</si>
  <si>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</si>
  <si>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</si>
  <si>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</si>
  <si>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</si>
  <si>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</si>
  <si>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</si>
  <si>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</si>
  <si>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</si>
  <si>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</si>
  <si>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</si>
  <si>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</si>
  <si>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</si>
  <si>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</si>
  <si>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</si>
  <si>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</si>
  <si>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</si>
  <si>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</si>
  <si>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</si>
  <si>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</si>
  <si>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</si>
  <si>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</si>
  <si>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</si>
  <si>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</si>
  <si>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</si>
  <si>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</si>
  <si>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</si>
  <si>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</si>
  <si>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</si>
  <si>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</si>
  <si>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</si>
  <si>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</si>
  <si>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</si>
  <si>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</si>
  <si>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</si>
  <si>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</si>
  <si>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</si>
  <si>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</si>
  <si>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</si>
  <si>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</si>
  <si>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</si>
  <si>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</si>
  <si>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</si>
  <si>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</si>
  <si>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</si>
  <si>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</si>
  <si>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</si>
  <si>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</si>
  <si>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</si>
  <si>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</si>
  <si>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</si>
  <si>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</si>
  <si>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</si>
  <si>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</si>
  <si>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</si>
  <si>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</si>
  <si>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</si>
  <si>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</si>
  <si>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</si>
  <si>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</si>
  <si>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</si>
  <si>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</si>
  <si>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</si>
  <si>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</si>
  <si>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</si>
  <si>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</si>
  <si>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</si>
  <si>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</si>
  <si>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</si>
  <si>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</si>
  <si>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</si>
  <si>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</si>
  <si>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</si>
  <si>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</si>
  <si>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</si>
  <si>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</si>
  <si>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</si>
  <si>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</si>
  <si>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</si>
  <si>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</si>
  <si>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</si>
  <si>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</si>
  <si>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</si>
  <si>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</si>
  <si>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</si>
  <si>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</si>
  <si>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</si>
  <si>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</si>
  <si>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</si>
  <si>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</si>
  <si>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</si>
  <si>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</si>
  <si>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</si>
  <si>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</si>
  <si>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</si>
  <si>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</si>
  <si>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</si>
  <si>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</si>
  <si>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</si>
  <si>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</si>
  <si>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</si>
  <si>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</si>
  <si>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</si>
  <si>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</si>
  <si>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</si>
  <si>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</si>
  <si>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</si>
  <si>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</si>
  <si>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</si>
  <si>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</si>
  <si>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</si>
  <si>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</si>
  <si>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</si>
  <si>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</si>
  <si>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</si>
  <si>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</si>
  <si>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</si>
  <si>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</si>
  <si>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</si>
  <si>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</si>
  <si>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</si>
  <si>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</si>
  <si>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</si>
  <si>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</si>
  <si>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</si>
  <si>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</si>
  <si>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</si>
  <si>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</si>
  <si>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</si>
  <si>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</si>
  <si>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</si>
  <si>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</si>
  <si>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</si>
  <si>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</si>
  <si>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</si>
  <si>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</si>
  <si>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</si>
  <si>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</si>
  <si>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</si>
  <si>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</si>
  <si>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</si>
  <si>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</si>
  <si>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</si>
  <si>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</si>
  <si>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</si>
  <si>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</si>
  <si>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</si>
  <si>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</si>
  <si>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</si>
  <si>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</si>
  <si>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</si>
  <si>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</si>
  <si>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</si>
  <si>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</si>
  <si>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</si>
  <si>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</si>
  <si>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</si>
  <si>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</si>
  <si>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</si>
  <si>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</si>
  <si>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</si>
  <si>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</si>
  <si>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</si>
  <si>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</si>
  <si>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</si>
  <si>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</si>
  <si>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</si>
  <si>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</si>
  <si>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</si>
  <si>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</si>
  <si>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</si>
  <si>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</si>
  <si>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</si>
  <si>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</si>
  <si>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</si>
  <si>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</si>
  <si>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</si>
  <si>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</si>
  <si>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</si>
  <si>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</si>
  <si>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</si>
  <si>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</si>
  <si>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</si>
  <si>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</si>
  <si>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</si>
  <si>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</si>
  <si>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</si>
  <si>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</si>
  <si>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</si>
  <si>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</si>
  <si>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</si>
  <si>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</si>
  <si>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</si>
  <si>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</si>
  <si>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</si>
  <si>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</si>
  <si>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</si>
  <si>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</si>
  <si>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</si>
  <si>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</si>
  <si>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</si>
  <si>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</si>
  <si>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</si>
  <si>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</si>
  <si>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</si>
  <si>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</si>
  <si>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</si>
  <si>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</si>
  <si>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</si>
  <si>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</si>
  <si>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</si>
  <si>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</si>
  <si>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</si>
  <si>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</si>
  <si>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</si>
  <si>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</si>
  <si>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</si>
  <si>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</si>
  <si>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</si>
  <si>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</si>
  <si>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</si>
  <si>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</si>
  <si>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</si>
  <si>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</si>
  <si>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</si>
  <si>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</si>
  <si>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</si>
  <si>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</si>
  <si>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</si>
  <si>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</si>
  <si>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</si>
  <si>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</si>
  <si>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</si>
  <si>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</si>
  <si>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</si>
  <si>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</si>
  <si>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</si>
  <si>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</si>
  <si>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</si>
  <si>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</si>
  <si>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</si>
  <si>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</si>
  <si>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</si>
  <si>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</si>
  <si>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</si>
  <si>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</si>
  <si>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</si>
  <si>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</si>
  <si>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</si>
  <si>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</si>
  <si>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</si>
  <si>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</si>
  <si>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</si>
  <si>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</si>
  <si>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</si>
  <si>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</si>
  <si>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</si>
  <si>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</si>
  <si>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</si>
  <si>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</si>
  <si>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</si>
  <si>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</si>
  <si>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</si>
  <si>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</si>
  <si>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</si>
  <si>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</si>
  <si>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</si>
  <si>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</si>
  <si>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</si>
  <si>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</si>
  <si>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</si>
  <si>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</si>
  <si>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</si>
  <si>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</si>
  <si>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</si>
  <si>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</si>
  <si>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</si>
  <si>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</si>
  <si>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</si>
  <si>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</si>
  <si>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</si>
  <si>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</si>
  <si>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</si>
  <si>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</si>
  <si>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</si>
  <si>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</si>
  <si>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</si>
  <si>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</si>
  <si>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</si>
  <si>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</si>
  <si>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</si>
  <si>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</si>
  <si>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</si>
  <si>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</si>
  <si>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</si>
  <si>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</si>
  <si>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</si>
  <si>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</si>
  <si>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</si>
  <si>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</si>
  <si>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</si>
  <si>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</si>
  <si>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</si>
  <si>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</si>
  <si>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</si>
  <si>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</si>
  <si>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</si>
  <si>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</si>
  <si>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</si>
  <si>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</si>
  <si>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</si>
  <si>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</si>
  <si>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</si>
  <si>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</si>
  <si>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</si>
  <si>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</si>
  <si>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</si>
  <si>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</si>
  <si>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</si>
  <si>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</si>
  <si>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</si>
  <si>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</si>
  <si>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</si>
  <si>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</si>
  <si>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</si>
  <si>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</si>
  <si>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</si>
  <si>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</si>
  <si>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</si>
  <si>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</si>
  <si>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</si>
  <si>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</si>
  <si>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</si>
  <si>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</si>
  <si>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</si>
  <si>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</si>
  <si>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</si>
  <si>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</si>
  <si>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</si>
  <si>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</si>
  <si>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</si>
  <si>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</si>
  <si>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</si>
  <si>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</si>
  <si>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</si>
  <si>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</si>
  <si>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</si>
  <si>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</si>
  <si>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</si>
  <si>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</si>
  <si>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</si>
  <si>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</si>
  <si>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</si>
  <si>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</si>
  <si>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</si>
  <si>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</si>
  <si>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</si>
  <si>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</si>
  <si>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</si>
  <si>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</si>
  <si>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</si>
  <si>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</si>
  <si>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</si>
  <si>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</si>
  <si>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</si>
  <si>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</si>
  <si>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</si>
  <si>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</si>
  <si>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</si>
  <si>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</si>
  <si>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</si>
  <si>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</si>
  <si>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</si>
  <si>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</si>
  <si>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</si>
  <si>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</si>
  <si>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</si>
  <si>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</si>
  <si>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</si>
  <si>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</si>
  <si>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</si>
  <si>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</si>
  <si>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</si>
  <si>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</si>
  <si>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</si>
  <si>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</si>
  <si>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</si>
  <si>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</si>
  <si>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</si>
  <si>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</si>
  <si>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</si>
  <si>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</si>
  <si>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</si>
  <si>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</si>
  <si>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</si>
  <si>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</si>
  <si>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</si>
  <si>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</si>
  <si>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</si>
  <si>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</si>
  <si>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</si>
  <si>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</si>
  <si>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</si>
  <si>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</si>
  <si>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</si>
  <si>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</si>
  <si>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</si>
  <si>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</si>
  <si>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</si>
  <si>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</si>
  <si>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</si>
  <si>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</si>
  <si>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</si>
  <si>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</si>
  <si>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</si>
  <si>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</si>
  <si>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</si>
  <si>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</si>
  <si>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</si>
  <si>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</si>
  <si>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</si>
  <si>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</si>
  <si>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</si>
  <si>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</si>
  <si>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</si>
  <si>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</si>
  <si>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</si>
  <si>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</si>
  <si>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</si>
  <si>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</si>
  <si>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</si>
  <si>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</si>
  <si>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</si>
  <si>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</si>
  <si>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</si>
  <si>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</si>
  <si>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</si>
  <si>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</si>
  <si>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</si>
  <si>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</si>
  <si>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</si>
  <si>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</si>
  <si>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</si>
  <si>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</si>
  <si>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</si>
  <si>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</si>
  <si>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</si>
  <si>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</si>
  <si>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</si>
  <si>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</si>
  <si>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</si>
  <si>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</si>
  <si>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</si>
  <si>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</si>
  <si>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</si>
  <si>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</si>
  <si>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</si>
  <si>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</si>
  <si>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</si>
  <si>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</si>
  <si>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</si>
  <si>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</si>
  <si>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</si>
  <si>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</si>
  <si>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</si>
  <si>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</si>
  <si>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</si>
  <si>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</si>
  <si>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</si>
  <si>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</si>
  <si>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</si>
  <si>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</si>
  <si>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</si>
  <si>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</si>
  <si>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</si>
  <si>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</si>
  <si>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</si>
  <si>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</si>
  <si>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</si>
  <si>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</si>
  <si>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</si>
  <si>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</si>
  <si>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</si>
  <si>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</si>
  <si>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</si>
  <si>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</si>
  <si>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</si>
  <si>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</si>
  <si>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</si>
  <si>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</si>
  <si>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</si>
  <si>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</si>
  <si>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</si>
  <si>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</si>
  <si>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</si>
  <si>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</si>
  <si>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</si>
  <si>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</si>
  <si>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</si>
  <si>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</si>
  <si>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</si>
  <si>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</si>
  <si>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</si>
  <si>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</si>
  <si>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</si>
  <si>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</si>
  <si>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</si>
  <si>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</si>
  <si>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</si>
  <si>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</si>
  <si>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</si>
  <si>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</si>
  <si>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</si>
  <si>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</si>
  <si>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</si>
  <si>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</si>
  <si>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</si>
  <si>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</si>
  <si>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</si>
  <si>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</si>
  <si>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</si>
  <si>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</si>
  <si>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</si>
  <si>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</si>
  <si>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</si>
  <si>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</si>
  <si>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</si>
  <si>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</si>
  <si>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</si>
  <si>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</si>
  <si>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</si>
  <si>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</si>
  <si>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</si>
  <si>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</si>
  <si>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</si>
  <si>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</si>
  <si>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</si>
  <si>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</si>
  <si>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</si>
  <si>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</si>
  <si>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</si>
  <si>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</si>
  <si>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</si>
  <si>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</si>
  <si>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</si>
  <si>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</si>
  <si>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</si>
  <si>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</si>
  <si>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</si>
  <si>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</si>
  <si>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</si>
  <si>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</si>
  <si>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</si>
  <si>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</si>
  <si>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</si>
  <si>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</si>
  <si>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</si>
  <si>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</si>
  <si>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</si>
  <si>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</si>
  <si>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</si>
  <si>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</si>
  <si>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</si>
  <si>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</si>
  <si>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</si>
  <si>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</si>
  <si>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</si>
  <si>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</si>
  <si>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</si>
  <si>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</si>
  <si>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</si>
  <si>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</si>
  <si>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</si>
  <si>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</si>
  <si>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</si>
  <si>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</si>
  <si>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</si>
  <si>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</si>
  <si>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</si>
  <si>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</si>
  <si>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</si>
  <si>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</si>
  <si>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</si>
  <si>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</si>
  <si>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</si>
  <si>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</si>
  <si>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</si>
  <si>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</si>
  <si>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</si>
  <si>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</si>
  <si>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</si>
  <si>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</si>
  <si>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</si>
  <si>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</si>
  <si>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</si>
  <si>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</si>
  <si>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</si>
  <si>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</si>
  <si>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</si>
  <si>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</si>
  <si>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</si>
  <si>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</si>
  <si>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</si>
  <si>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</si>
  <si>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</si>
  <si>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</si>
  <si>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</si>
  <si>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</si>
  <si>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</si>
  <si>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</si>
  <si>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</si>
  <si>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</si>
  <si>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</si>
  <si>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</si>
  <si>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</si>
  <si>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</si>
  <si>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</si>
  <si>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</si>
  <si>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</si>
  <si>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</si>
  <si>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</si>
  <si>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</si>
  <si>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</si>
  <si>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</si>
  <si>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</si>
  <si>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</si>
  <si>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</si>
  <si>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</si>
  <si>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</si>
  <si>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</si>
  <si>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</si>
  <si>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</si>
  <si>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</si>
  <si>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</si>
  <si>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</si>
  <si>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</si>
  <si>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</si>
  <si>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</si>
  <si>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</si>
  <si>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</si>
  <si>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</si>
  <si>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</si>
  <si>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</si>
  <si>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</si>
  <si>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</si>
  <si>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</si>
  <si>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</si>
  <si>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</si>
  <si>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</si>
  <si>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</si>
  <si>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</si>
  <si>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</si>
  <si>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</si>
  <si>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</si>
  <si>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</si>
  <si>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</si>
  <si>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</si>
  <si>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</si>
  <si>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</si>
  <si>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</si>
  <si>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</si>
  <si>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</si>
  <si>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</si>
  <si>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</si>
  <si>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</si>
  <si>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</si>
  <si>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</si>
  <si>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</si>
  <si>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</si>
  <si>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</si>
  <si>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</si>
  <si>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</si>
  <si>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</si>
  <si>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</si>
  <si>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</si>
  <si>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</si>
  <si>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</si>
  <si>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</si>
  <si>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</si>
  <si>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</si>
  <si>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</si>
  <si>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</si>
  <si>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</si>
  <si>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</si>
  <si>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</si>
  <si>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</si>
  <si>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</si>
  <si>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</si>
  <si>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</si>
  <si>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</si>
  <si>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</si>
  <si>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</si>
  <si>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</si>
  <si>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</si>
  <si>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</si>
  <si>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</si>
  <si>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</si>
  <si>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</si>
  <si>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</si>
  <si>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</si>
  <si>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</si>
  <si>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</si>
  <si>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</si>
  <si>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</si>
  <si>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</si>
  <si>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</si>
  <si>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</si>
  <si>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</si>
  <si>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</si>
  <si>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</si>
  <si>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</si>
  <si>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</si>
  <si>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</si>
  <si>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</si>
  <si>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</si>
  <si>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</si>
  <si>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</si>
  <si>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</si>
  <si>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</si>
  <si>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</si>
  <si>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</si>
  <si>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</si>
  <si>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</si>
  <si>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</si>
  <si>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</si>
  <si>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</si>
  <si>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</si>
  <si>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</si>
  <si>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</si>
  <si>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</si>
  <si>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</si>
  <si>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</si>
  <si>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</si>
  <si>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</si>
  <si>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</si>
  <si>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</si>
  <si>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</si>
  <si>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</si>
  <si>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</si>
  <si>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</si>
  <si>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</si>
  <si>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</si>
  <si>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</si>
  <si>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</si>
  <si>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</si>
  <si>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</si>
  <si>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</si>
  <si>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</si>
  <si>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</si>
  <si>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</si>
  <si>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</si>
  <si>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</si>
  <si>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</si>
  <si>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</si>
  <si>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</si>
  <si>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</si>
  <si>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</si>
  <si>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</si>
  <si>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</si>
  <si>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</si>
  <si>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</si>
  <si>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</si>
  <si>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</si>
  <si>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</si>
  <si>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</si>
  <si>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</si>
  <si>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</si>
  <si>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</si>
  <si>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</si>
  <si>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</si>
  <si>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</si>
  <si>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</si>
  <si>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</si>
  <si>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</si>
  <si>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</si>
  <si>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</si>
  <si>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</si>
  <si>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</si>
  <si>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</si>
  <si>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</si>
  <si>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</si>
  <si>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</si>
  <si>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</si>
  <si>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</si>
  <si>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</si>
  <si>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</si>
  <si>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</si>
  <si>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</si>
  <si>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</si>
  <si>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</si>
  <si>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</si>
  <si>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</si>
  <si>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</si>
  <si>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</si>
  <si>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</si>
  <si>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</si>
  <si>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</si>
  <si>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</si>
  <si>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</si>
  <si>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</si>
  <si>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</si>
  <si>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</si>
  <si>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</si>
  <si>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</si>
  <si>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</si>
  <si>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</si>
  <si>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</si>
  <si>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</si>
  <si>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</si>
  <si>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</si>
  <si>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</si>
  <si>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</si>
  <si>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</si>
  <si>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</si>
  <si>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</si>
  <si>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</si>
  <si>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</si>
  <si>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</si>
  <si>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</si>
  <si>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</si>
  <si>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</si>
  <si>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</si>
  <si>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</si>
  <si>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</si>
  <si>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</si>
  <si>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</si>
  <si>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</si>
  <si>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</si>
  <si>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</si>
  <si>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</si>
  <si>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</si>
  <si>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</si>
  <si>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</si>
  <si>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</si>
  <si>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</si>
  <si>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</si>
  <si>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</si>
  <si>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</si>
  <si>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</si>
  <si>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</si>
  <si>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</si>
  <si>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</si>
  <si>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</si>
  <si>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</si>
  <si>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</si>
  <si>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</si>
  <si>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</si>
  <si>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</si>
  <si>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</si>
  <si>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</si>
  <si>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</si>
  <si>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</si>
  <si>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</si>
  <si>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</si>
  <si>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</si>
  <si>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</si>
  <si>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</si>
  <si>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</si>
  <si>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</si>
  <si>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</si>
  <si>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</si>
  <si>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</si>
  <si>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</si>
  <si>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</si>
  <si>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</si>
  <si>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</si>
  <si>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</si>
  <si>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</si>
  <si>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</si>
  <si>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</si>
  <si>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</si>
  <si>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</si>
  <si>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</si>
  <si>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</si>
  <si>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</si>
  <si>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</si>
  <si>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</si>
  <si>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</si>
  <si>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</si>
  <si>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</si>
  <si>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</si>
  <si>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</si>
  <si>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</si>
  <si>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</si>
  <si>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</si>
  <si>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</si>
  <si>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</si>
  <si>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</si>
  <si>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</si>
  <si>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</si>
  <si>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</si>
  <si>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</si>
  <si>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</si>
  <si>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</si>
  <si>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</si>
  <si>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</si>
  <si>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</si>
  <si>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</si>
  <si>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</si>
  <si>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</si>
  <si>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</si>
  <si>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</si>
  <si>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</si>
  <si>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</si>
  <si>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</si>
  <si>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</si>
  <si>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</si>
  <si>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</si>
  <si>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</si>
  <si>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</si>
  <si>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</si>
  <si>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</si>
  <si>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</si>
  <si>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</si>
  <si>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</si>
  <si>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</si>
  <si>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</si>
  <si>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</si>
  <si>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</si>
  <si>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</si>
  <si>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</si>
  <si>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</si>
  <si>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</si>
  <si>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</si>
  <si>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</si>
  <si>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</si>
  <si>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</si>
  <si>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</si>
  <si>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</si>
  <si>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</si>
  <si>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</si>
  <si>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</si>
  <si>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</si>
  <si>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</si>
  <si>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</si>
  <si>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</si>
  <si>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</si>
  <si>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</si>
  <si>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</si>
  <si>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</si>
  <si>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</si>
  <si>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</si>
  <si>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</si>
  <si>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</si>
  <si>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</si>
  <si>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</si>
  <si>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</si>
  <si>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</si>
  <si>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</si>
  <si>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</si>
  <si>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</si>
  <si>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</si>
  <si>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</si>
  <si>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</si>
  <si>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</si>
  <si>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</si>
  <si>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</si>
  <si>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</si>
  <si>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</si>
  <si>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</si>
  <si>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</si>
  <si>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</si>
  <si>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</si>
  <si>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</si>
  <si>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</si>
  <si>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</si>
  <si>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</si>
  <si>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</si>
  <si>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</si>
  <si>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</si>
  <si>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</si>
  <si>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</si>
  <si>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</si>
  <si>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</si>
  <si>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</si>
  <si>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</si>
  <si>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</si>
  <si>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</si>
  <si>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</si>
  <si>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</si>
  <si>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</si>
  <si>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</si>
  <si>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</si>
  <si>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</si>
  <si>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</si>
  <si>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</si>
  <si>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</si>
  <si>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</si>
  <si>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</si>
  <si>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</si>
  <si>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</si>
  <si>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</si>
  <si>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</si>
  <si>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</si>
  <si>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</si>
  <si>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</si>
  <si>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</si>
  <si>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</si>
  <si>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</si>
  <si>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</si>
  <si>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</si>
  <si>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</si>
  <si>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</si>
  <si>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</si>
  <si>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</si>
  <si>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</si>
  <si>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</si>
  <si>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</si>
  <si>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</si>
  <si>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</si>
  <si>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</si>
  <si>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</si>
  <si>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</si>
  <si>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</si>
  <si>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</si>
  <si>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</si>
  <si>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</si>
  <si>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</si>
  <si>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</si>
  <si>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</si>
  <si>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</si>
  <si>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</si>
  <si>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</si>
  <si>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</si>
  <si>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</si>
  <si>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</si>
  <si>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</si>
  <si>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</si>
  <si>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</si>
  <si>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</si>
  <si>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</si>
  <si>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</si>
  <si>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</si>
  <si>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</si>
  <si>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</si>
  <si>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</si>
  <si>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</si>
  <si>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</si>
  <si>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</si>
  <si>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</si>
  <si>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</si>
  <si>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</si>
  <si>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</si>
  <si>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</si>
  <si>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</si>
  <si>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</si>
  <si>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</si>
  <si>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</si>
  <si>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</si>
  <si>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</si>
  <si>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</si>
  <si>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</si>
  <si>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</si>
  <si>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</si>
  <si>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</si>
  <si>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</si>
  <si>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</si>
  <si>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</si>
  <si>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</si>
  <si>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</si>
  <si>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</si>
  <si>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</si>
  <si>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</si>
  <si>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</si>
  <si>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</si>
  <si>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</si>
  <si>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</si>
  <si>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</si>
  <si>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</si>
  <si>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</si>
  <si>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</si>
  <si>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</si>
  <si>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</si>
  <si>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</si>
  <si>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</si>
  <si>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</si>
  <si>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</si>
  <si>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</si>
  <si>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</si>
  <si>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</si>
  <si>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</si>
  <si>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</si>
  <si>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</si>
  <si>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</si>
  <si>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</si>
  <si>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</si>
  <si>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</si>
  <si>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</si>
  <si>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</si>
  <si>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</si>
  <si>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</si>
  <si>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</si>
  <si>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</si>
  <si>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</si>
  <si>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</si>
  <si>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</si>
  <si>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</si>
  <si>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</si>
  <si>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</si>
  <si>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</si>
  <si>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</si>
  <si>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</si>
  <si>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</si>
  <si>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</si>
  <si>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</si>
  <si>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</si>
  <si>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</si>
  <si>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</si>
  <si>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</si>
  <si>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</si>
  <si>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</si>
  <si>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</si>
  <si>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</si>
  <si>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</si>
  <si>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</si>
  <si>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</si>
  <si>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</si>
  <si>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</si>
  <si>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</si>
  <si>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</si>
  <si>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</si>
  <si>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</si>
  <si>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</si>
  <si>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</si>
  <si>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</si>
  <si>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</si>
  <si>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</si>
  <si>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</si>
  <si>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</si>
  <si>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</si>
  <si>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</si>
  <si>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</si>
  <si>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</si>
  <si>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</si>
  <si>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</si>
  <si>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</si>
  <si>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</si>
  <si>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</si>
  <si>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</si>
  <si>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</si>
  <si>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</si>
  <si>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</si>
  <si>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</si>
  <si>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</si>
  <si>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</si>
  <si>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</si>
  <si>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</si>
  <si>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</si>
  <si>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</si>
  <si>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</si>
  <si>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</si>
  <si>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</si>
  <si>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</si>
  <si>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</si>
  <si>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</si>
  <si>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</si>
  <si>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</si>
  <si>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</si>
  <si>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</si>
  <si>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</si>
  <si>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</si>
  <si>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</si>
  <si>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</si>
  <si>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</si>
  <si>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</si>
  <si>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</si>
  <si>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</si>
  <si>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</si>
  <si>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</si>
  <si>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</si>
  <si>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</si>
  <si>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</si>
  <si>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</si>
  <si>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</si>
  <si>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</si>
  <si>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</si>
  <si>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</si>
  <si>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</si>
  <si>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</si>
  <si>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</si>
  <si>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</si>
  <si>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</si>
  <si>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</si>
  <si>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</si>
  <si>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</si>
  <si>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</si>
  <si>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</si>
  <si>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</si>
  <si>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</si>
  <si>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</si>
  <si>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</si>
  <si>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</si>
  <si>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</si>
  <si>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</si>
  <si>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</si>
  <si>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</si>
  <si>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</si>
  <si>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</si>
  <si>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</si>
  <si>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</si>
  <si>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</si>
  <si>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</si>
  <si>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</si>
  <si>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</si>
  <si>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</si>
  <si>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</si>
  <si>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</si>
  <si>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</si>
  <si>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</si>
  <si>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</si>
  <si>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</si>
  <si>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</si>
  <si>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</si>
  <si>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</si>
  <si>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</si>
  <si>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</si>
  <si>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</si>
  <si>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</si>
  <si>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</si>
  <si>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</si>
  <si>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</si>
  <si>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</si>
  <si>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</si>
  <si>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</si>
  <si>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</si>
  <si>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</si>
  <si>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</si>
  <si>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</si>
  <si>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</si>
  <si>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</si>
  <si>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</si>
  <si>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</si>
  <si>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</si>
  <si>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</si>
  <si>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</si>
  <si>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</si>
  <si>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</si>
  <si>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</si>
  <si>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</si>
  <si>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</si>
  <si>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</si>
  <si>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</si>
  <si>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</si>
  <si>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</si>
  <si>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</si>
  <si>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</si>
  <si>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</si>
  <si>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</si>
  <si>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</si>
  <si>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</si>
  <si>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</si>
  <si>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</si>
  <si>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</si>
  <si>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</si>
  <si>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</si>
  <si>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</si>
  <si>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</si>
  <si>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</si>
  <si>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</si>
  <si>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</si>
  <si>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</si>
  <si>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</si>
  <si>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</si>
  <si>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</si>
  <si>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</si>
  <si>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</si>
  <si>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</si>
  <si>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</si>
  <si>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</si>
  <si>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</si>
  <si>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</si>
  <si>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</si>
  <si>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</si>
  <si>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</si>
  <si>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</si>
  <si>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</si>
  <si>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</si>
  <si>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</si>
  <si>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</si>
  <si>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</si>
  <si>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</si>
  <si>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</si>
  <si>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</si>
  <si>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</si>
  <si>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</si>
  <si>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</si>
  <si>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</si>
  <si>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</si>
  <si>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</si>
  <si>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</si>
  <si>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</si>
  <si>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</si>
  <si>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</si>
  <si>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</si>
  <si>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</si>
  <si>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</si>
  <si>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</si>
  <si>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</si>
  <si>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</si>
  <si>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</si>
  <si>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</si>
  <si>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</si>
  <si>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</si>
  <si>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</si>
  <si>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</si>
  <si>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</si>
  <si>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</si>
  <si>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</si>
  <si>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</si>
  <si>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</si>
  <si>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</si>
  <si>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</si>
  <si>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</si>
  <si>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</si>
  <si>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</si>
  <si>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</si>
  <si>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</si>
  <si>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</si>
  <si>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</si>
  <si>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</si>
  <si>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</si>
  <si>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</si>
  <si>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</si>
  <si>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</si>
  <si>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</si>
  <si>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</si>
  <si>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</si>
  <si>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</si>
  <si>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</si>
  <si>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</si>
  <si>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</si>
  <si>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</si>
  <si>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</si>
  <si>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</si>
  <si>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</si>
  <si>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</si>
  <si>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</si>
  <si>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</si>
  <si>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</si>
  <si>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</si>
  <si>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</si>
  <si>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</si>
  <si>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</si>
  <si>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</si>
  <si>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</si>
  <si>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</si>
  <si>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</si>
  <si>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</si>
  <si>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</si>
  <si>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</si>
  <si>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</si>
  <si>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</si>
  <si>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</si>
  <si>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</si>
  <si>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</si>
  <si>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</si>
  <si>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</si>
  <si>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</si>
  <si>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</si>
  <si>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</si>
  <si>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</si>
  <si>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</si>
  <si>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</si>
  <si>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</si>
  <si>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</si>
  <si>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</si>
  <si>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</si>
  <si>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</si>
  <si>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</si>
  <si>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</si>
  <si>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</si>
  <si>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</si>
  <si>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</si>
  <si>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</si>
  <si>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</si>
  <si>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</si>
  <si>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</si>
  <si>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</si>
  <si>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</si>
  <si>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</si>
  <si>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</si>
  <si>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</si>
  <si>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</si>
  <si>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</si>
  <si>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</si>
  <si>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</si>
  <si>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</si>
  <si>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</si>
  <si>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</si>
  <si>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</si>
  <si>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</si>
  <si>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</si>
  <si>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</si>
  <si>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</si>
  <si>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</si>
  <si>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</si>
  <si>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</si>
  <si>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</si>
  <si>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</si>
  <si>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</si>
  <si>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</si>
  <si>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</si>
  <si>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</si>
  <si>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</si>
  <si>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</si>
  <si>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</si>
  <si>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</si>
  <si>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</si>
  <si>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</si>
  <si>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</si>
  <si>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</si>
  <si>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</si>
  <si>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</si>
  <si>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</si>
  <si>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</si>
  <si>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</si>
  <si>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</si>
  <si>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</si>
  <si>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</si>
  <si>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</si>
  <si>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</si>
  <si>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</si>
  <si>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</si>
  <si>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</si>
  <si>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</si>
  <si>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</si>
  <si>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</si>
  <si>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</si>
  <si>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</si>
  <si>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</si>
  <si>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</si>
  <si>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</si>
  <si>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</si>
  <si>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</si>
  <si>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</si>
  <si>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</si>
  <si>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</si>
  <si>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</si>
  <si>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</si>
  <si>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</si>
  <si>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</si>
  <si>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</si>
  <si>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</si>
  <si>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</si>
  <si>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</si>
  <si>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</si>
  <si>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</si>
  <si>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</si>
  <si>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</si>
  <si>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</si>
  <si>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</si>
  <si>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</si>
  <si>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</si>
  <si>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</si>
  <si>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</si>
  <si>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</si>
  <si>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</si>
  <si>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</si>
  <si>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</si>
  <si>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</si>
  <si>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</si>
  <si>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</si>
  <si>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</si>
  <si>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</si>
  <si>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</si>
  <si>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</si>
  <si>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</si>
  <si>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</si>
  <si>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</si>
  <si>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</si>
  <si>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</si>
  <si>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</si>
  <si>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</si>
  <si>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</si>
  <si>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</si>
  <si>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</si>
  <si>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</si>
  <si>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</si>
  <si>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</si>
  <si>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</si>
  <si>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</si>
  <si>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</si>
  <si>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</si>
  <si>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</si>
  <si>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</si>
  <si>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</si>
  <si>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</si>
  <si>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</si>
  <si>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</si>
  <si>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</si>
  <si>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</si>
  <si>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</si>
  <si>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</si>
  <si>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</si>
  <si>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</si>
  <si>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</si>
  <si>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</si>
  <si>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</si>
  <si>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</si>
  <si>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</si>
  <si>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</si>
  <si>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</si>
  <si>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</si>
  <si>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</si>
  <si>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</si>
  <si>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</si>
  <si>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</si>
  <si>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</si>
  <si>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</si>
  <si>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</si>
  <si>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</si>
  <si>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</si>
  <si>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</si>
  <si>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</si>
  <si>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</si>
  <si>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</si>
  <si>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</si>
  <si>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</si>
  <si>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</si>
  <si>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</si>
  <si>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</si>
  <si>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</si>
  <si>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</si>
  <si>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</si>
  <si>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</si>
  <si>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</si>
  <si>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</si>
  <si>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</si>
  <si>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</si>
  <si>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</si>
  <si>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</si>
  <si>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</si>
  <si>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</si>
  <si>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</si>
  <si>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</si>
  <si>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</si>
  <si>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</si>
  <si>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</si>
  <si>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</si>
  <si>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</si>
  <si>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</si>
  <si>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</si>
  <si>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</si>
  <si>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</si>
  <si>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</si>
  <si>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</si>
  <si>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</si>
  <si>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</si>
  <si>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</si>
  <si>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</si>
  <si>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</si>
  <si>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</si>
  <si>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</si>
  <si>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</si>
  <si>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</si>
  <si>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</si>
  <si>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</si>
  <si>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</si>
  <si>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</si>
  <si>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</si>
  <si>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</si>
  <si>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</si>
  <si>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</si>
  <si>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</si>
  <si>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</si>
  <si>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</si>
  <si>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</si>
  <si>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</si>
  <si>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</si>
  <si>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</si>
  <si>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</si>
  <si>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</si>
  <si>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</si>
  <si>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</si>
  <si>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</si>
  <si>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</si>
  <si>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</si>
  <si>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</si>
  <si>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</si>
  <si>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</si>
  <si>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</si>
  <si>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</si>
  <si>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</si>
  <si>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</si>
  <si>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</si>
  <si>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</si>
  <si>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</si>
  <si>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</si>
  <si>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</si>
  <si>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</si>
  <si>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</si>
  <si>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</si>
  <si>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</si>
  <si>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</si>
  <si>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</si>
  <si>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</si>
  <si>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</si>
  <si>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</si>
  <si>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</si>
  <si>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</si>
  <si>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</si>
  <si>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</si>
  <si>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</si>
  <si>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</si>
  <si>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</si>
  <si>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</si>
  <si>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</si>
  <si>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</si>
  <si>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</si>
  <si>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</si>
  <si>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</si>
  <si>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</si>
  <si>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</si>
  <si>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</si>
  <si>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</si>
  <si>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</si>
  <si>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</si>
  <si>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</si>
  <si>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</si>
  <si>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</si>
  <si>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</si>
  <si>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</si>
  <si>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</si>
  <si>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</si>
  <si>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</si>
  <si>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</si>
  <si>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</si>
  <si>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</si>
  <si>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</si>
  <si>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</si>
  <si>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</si>
  <si>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</si>
  <si>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</si>
  <si>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</si>
  <si>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</si>
  <si>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</si>
  <si>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</si>
  <si>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</si>
  <si>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</si>
  <si>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</si>
  <si>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</si>
  <si>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</si>
  <si>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</si>
  <si>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</si>
  <si>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</si>
  <si>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</si>
  <si>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</si>
  <si>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</si>
  <si>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</si>
  <si>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</si>
  <si>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</si>
  <si>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</si>
  <si>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</si>
  <si>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</si>
  <si>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</si>
  <si>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</si>
  <si>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</si>
  <si>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</si>
  <si>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</si>
  <si>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</si>
  <si>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</si>
  <si>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</si>
  <si>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</si>
  <si>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</si>
  <si>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</si>
  <si>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</si>
  <si>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</si>
  <si>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</si>
  <si>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</si>
  <si>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</si>
  <si>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</si>
  <si>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</si>
  <si>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</si>
  <si>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</si>
  <si>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</si>
  <si>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</si>
  <si>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</si>
  <si>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</si>
  <si>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</si>
  <si>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</si>
  <si>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</si>
  <si>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</si>
  <si>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</si>
  <si>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</si>
  <si>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</si>
  <si>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</si>
  <si>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</si>
  <si>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</si>
  <si>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</si>
  <si>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</si>
  <si>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</si>
  <si>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</si>
  <si>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</si>
  <si>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</si>
  <si>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</si>
  <si>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</si>
  <si>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</si>
  <si>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</si>
  <si>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</si>
  <si>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</si>
  <si>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</si>
  <si>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</si>
  <si>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</si>
  <si>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</si>
  <si>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</si>
  <si>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</si>
  <si>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</si>
  <si>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</si>
  <si>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</si>
  <si>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</si>
  <si>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</si>
  <si>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</si>
  <si>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</si>
  <si>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</si>
  <si>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</si>
  <si>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</si>
  <si>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</si>
  <si>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</si>
  <si>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</si>
  <si>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</si>
  <si>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</si>
  <si>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</si>
  <si>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</si>
  <si>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</si>
  <si>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</si>
  <si>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</si>
  <si>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</si>
  <si>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</si>
  <si>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</si>
  <si>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</si>
  <si>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</si>
  <si>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</si>
  <si>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</si>
  <si>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</si>
  <si>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</si>
  <si>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</si>
  <si>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</si>
  <si>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</si>
  <si>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</si>
  <si>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</si>
  <si>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</si>
  <si>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</si>
  <si>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</si>
  <si>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</si>
  <si>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</si>
  <si>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</si>
  <si>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</si>
  <si>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</si>
  <si>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</si>
  <si>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</si>
  <si>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</si>
  <si>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</si>
  <si>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</si>
  <si>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</si>
  <si>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</si>
  <si>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</si>
  <si>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</si>
  <si>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</si>
  <si>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</si>
  <si>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</si>
  <si>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</si>
  <si>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</si>
  <si>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</si>
  <si>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</si>
  <si>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</si>
  <si>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</si>
  <si>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</si>
  <si>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</si>
  <si>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</si>
  <si>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</si>
  <si>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</si>
  <si>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</si>
  <si>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</si>
  <si>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</si>
  <si>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</si>
  <si>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</si>
  <si>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</si>
  <si>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</si>
  <si>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</si>
  <si>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</si>
  <si>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</si>
  <si>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</si>
  <si>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</si>
  <si>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</si>
  <si>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</si>
  <si>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</si>
  <si>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</si>
  <si>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</si>
  <si>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</si>
  <si>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</si>
  <si>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</si>
  <si>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</si>
  <si>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</si>
  <si>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</si>
  <si>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</si>
  <si>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</si>
  <si>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</si>
  <si>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</si>
  <si>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</si>
  <si>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</si>
  <si>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</si>
  <si>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</si>
  <si>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</si>
  <si>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</si>
  <si>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</si>
  <si>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</si>
  <si>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</si>
  <si>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</si>
  <si>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</si>
  <si>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</si>
  <si>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</si>
  <si>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</si>
  <si>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</si>
  <si>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</si>
  <si>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</si>
  <si>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</si>
  <si>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</si>
  <si>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</si>
  <si>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</si>
  <si>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</si>
  <si>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</si>
  <si>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</si>
  <si>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</si>
  <si>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</si>
  <si>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</si>
  <si>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</si>
  <si>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</si>
  <si>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</si>
  <si>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</si>
  <si>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</si>
  <si>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</si>
  <si>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</si>
  <si>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</si>
  <si>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</si>
  <si>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</si>
  <si>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</si>
  <si>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</si>
  <si>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</si>
  <si>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</si>
  <si>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</si>
  <si>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</si>
  <si>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</si>
  <si>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</si>
  <si>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</si>
  <si>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</si>
  <si>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</si>
  <si>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</si>
  <si>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</si>
  <si>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</si>
  <si>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</si>
  <si>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</si>
  <si>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</si>
  <si>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</si>
  <si>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</si>
  <si>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</si>
  <si>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</si>
  <si>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</si>
  <si>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</si>
  <si>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</si>
  <si>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</si>
  <si>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</si>
  <si>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</si>
  <si>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</si>
  <si>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</si>
  <si>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</si>
  <si>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</si>
  <si>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</si>
  <si>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</si>
  <si>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</si>
  <si>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</si>
  <si>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</si>
  <si>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</si>
  <si>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</si>
  <si>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</si>
  <si>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</si>
  <si>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</si>
  <si>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</si>
  <si>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</si>
  <si>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</si>
  <si>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</si>
  <si>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</si>
  <si>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</si>
  <si>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</si>
  <si>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</si>
  <si>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</si>
  <si>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</si>
  <si>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</si>
  <si>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</si>
  <si>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</si>
  <si>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</si>
  <si>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</si>
  <si>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</si>
  <si>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</si>
  <si>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</si>
  <si>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</si>
  <si>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</si>
  <si>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</si>
  <si>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</si>
  <si>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</si>
  <si>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</si>
  <si>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</si>
  <si>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</si>
  <si>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</si>
  <si>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</si>
  <si>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</si>
  <si>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</si>
  <si>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</si>
  <si>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</si>
  <si>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</si>
  <si>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</si>
  <si>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</si>
  <si>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</si>
  <si>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</si>
  <si>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</si>
  <si>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</si>
  <si>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</si>
  <si>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</si>
  <si>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</si>
  <si>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</si>
  <si>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</si>
  <si>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</si>
  <si>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</si>
  <si>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</si>
  <si>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</si>
  <si>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</si>
  <si>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</si>
  <si>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</si>
  <si>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</si>
  <si>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</si>
  <si>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</si>
  <si>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</si>
  <si>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</si>
  <si>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</si>
  <si>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</si>
  <si>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</si>
  <si>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</si>
  <si>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</si>
  <si>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</si>
  <si>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</si>
  <si>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</si>
  <si>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</si>
  <si>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</si>
  <si>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</si>
  <si>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</si>
  <si>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</si>
  <si>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</si>
  <si>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</si>
  <si>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</si>
  <si>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</si>
  <si>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</si>
  <si>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</si>
  <si>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</si>
  <si>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</si>
  <si>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</si>
  <si>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</si>
  <si>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</si>
  <si>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</si>
  <si>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</si>
  <si>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</si>
  <si>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</si>
  <si>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</si>
  <si>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</si>
  <si>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</si>
  <si>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</si>
  <si>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</si>
  <si>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</si>
  <si>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</si>
  <si>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</si>
  <si>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</si>
  <si>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</si>
  <si>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</si>
  <si>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</si>
  <si>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</si>
  <si>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</si>
  <si>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</si>
  <si>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</si>
  <si>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</si>
  <si>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</si>
  <si>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</si>
  <si>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</si>
  <si>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</si>
  <si>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</si>
  <si>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</si>
  <si>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</si>
  <si>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</si>
  <si>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</si>
  <si>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</si>
  <si>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</si>
  <si>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</si>
  <si>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</si>
  <si>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</si>
  <si>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</si>
  <si>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</si>
  <si>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</si>
  <si>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</si>
  <si>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</si>
  <si>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</si>
  <si>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</si>
  <si>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</si>
  <si>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</si>
  <si>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</si>
  <si>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</si>
  <si>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</si>
  <si>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</si>
  <si>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</si>
  <si>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</si>
  <si>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</si>
  <si>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</si>
  <si>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</si>
  <si>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</si>
  <si>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</si>
  <si>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</si>
  <si>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</si>
  <si>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</si>
  <si>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</si>
  <si>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</si>
  <si>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</si>
  <si>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</si>
  <si>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</si>
  <si>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</si>
  <si>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</si>
  <si>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</si>
  <si>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</si>
  <si>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</si>
  <si>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</si>
  <si>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</si>
  <si>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</si>
  <si>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</si>
  <si>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</si>
  <si>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</si>
  <si>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</si>
  <si>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</si>
  <si>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</si>
  <si>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</si>
  <si>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</si>
  <si>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</si>
  <si>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</si>
  <si>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</si>
  <si>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</si>
  <si>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</si>
  <si>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</si>
  <si>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</si>
  <si>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</si>
  <si>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</si>
  <si>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</si>
  <si>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</si>
  <si>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</si>
  <si>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</si>
  <si>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</si>
  <si>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</si>
  <si>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</si>
  <si>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</si>
  <si>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</si>
  <si>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</si>
  <si>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</si>
  <si>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</si>
  <si>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</si>
  <si>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</si>
  <si>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</si>
  <si>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</si>
  <si>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</si>
  <si>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</si>
  <si>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</si>
  <si>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</si>
  <si>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</si>
  <si>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</si>
  <si>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</si>
  <si>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</si>
  <si>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</si>
  <si>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</si>
  <si>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</si>
  <si>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</si>
  <si>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</si>
  <si>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</si>
  <si>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</si>
  <si>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</si>
  <si>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</si>
  <si>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</si>
  <si>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</si>
  <si>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</si>
  <si>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</si>
  <si>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</si>
  <si>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</si>
  <si>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</si>
  <si>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</si>
  <si>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</si>
  <si>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</si>
  <si>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</si>
  <si>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</si>
  <si>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</si>
  <si>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</si>
  <si>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</si>
  <si>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</si>
  <si>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</si>
  <si>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</si>
  <si>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</si>
  <si>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</si>
  <si>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</si>
  <si>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</si>
  <si>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</si>
  <si>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</si>
  <si>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</si>
  <si>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</si>
  <si>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</si>
  <si>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</si>
  <si>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</si>
  <si>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</si>
  <si>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</si>
  <si>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</si>
  <si>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</si>
  <si>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</si>
  <si>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</si>
  <si>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</si>
  <si>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</si>
  <si>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</si>
  <si>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</si>
  <si>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</si>
  <si>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</si>
  <si>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</si>
  <si>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</si>
  <si>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</si>
  <si>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</si>
  <si>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</si>
  <si>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</si>
  <si>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</si>
  <si>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</si>
  <si>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</si>
  <si>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</si>
  <si>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</si>
  <si>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</si>
  <si>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</si>
  <si>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</si>
  <si>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</si>
  <si>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</si>
  <si>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</si>
  <si>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</si>
  <si>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</si>
  <si>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</si>
  <si>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</si>
  <si>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</si>
  <si>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</si>
  <si>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</si>
  <si>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</si>
  <si>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</si>
  <si>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</si>
  <si>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</si>
  <si>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</si>
  <si>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</si>
  <si>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</si>
  <si>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</si>
  <si>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</si>
  <si>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</si>
  <si>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</si>
  <si>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</si>
  <si>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</si>
  <si>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</si>
  <si>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</si>
  <si>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</si>
  <si>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</si>
  <si>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</si>
  <si>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</si>
  <si>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</si>
  <si>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</si>
  <si>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</si>
  <si>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</si>
  <si>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</si>
  <si>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</si>
  <si>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</si>
  <si>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</si>
  <si>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</si>
  <si>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</si>
  <si>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</si>
  <si>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</si>
  <si>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</si>
  <si>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</si>
  <si>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</si>
  <si>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</si>
  <si>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</si>
  <si>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</si>
  <si>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</si>
  <si>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</si>
  <si>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</si>
  <si>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</si>
  <si>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</si>
  <si>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</si>
  <si>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</si>
  <si>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</si>
  <si>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</si>
  <si>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</si>
  <si>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</si>
  <si>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</si>
  <si>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</si>
  <si>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</si>
  <si>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</si>
  <si>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</si>
  <si>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</si>
  <si>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</si>
  <si>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</si>
  <si>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</si>
  <si>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</si>
  <si>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</si>
  <si>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</si>
  <si>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</si>
  <si>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</si>
  <si>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</si>
  <si>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</si>
  <si>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</si>
  <si>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</si>
  <si>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</si>
  <si>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</si>
  <si>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</si>
  <si>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</si>
  <si>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</si>
  <si>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</si>
  <si>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</si>
  <si>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</si>
  <si>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</si>
  <si>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</si>
  <si>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</si>
  <si>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</si>
  <si>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</si>
  <si>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</si>
  <si>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</si>
  <si>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</si>
  <si>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</si>
  <si>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</si>
  <si>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</si>
  <si>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</si>
  <si>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</si>
  <si>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</si>
  <si>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</si>
  <si>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</si>
  <si>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</si>
  <si>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</si>
  <si>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</si>
  <si>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</si>
  <si>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</si>
  <si>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</si>
  <si>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</si>
  <si>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</si>
  <si>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</si>
  <si>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</si>
  <si>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</si>
  <si>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</si>
  <si>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</si>
  <si>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</si>
  <si>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</si>
  <si>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</si>
  <si>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</si>
  <si>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</si>
  <si>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</si>
  <si>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</si>
  <si>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</si>
  <si>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</si>
  <si>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</si>
  <si>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</si>
  <si>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</si>
  <si>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</si>
  <si>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</si>
  <si>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</si>
  <si>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</si>
  <si>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</si>
  <si>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</si>
  <si>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</si>
  <si>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</si>
  <si>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</si>
  <si>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</si>
  <si>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</si>
  <si>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</si>
  <si>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</si>
  <si>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</si>
  <si>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</si>
  <si>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</si>
  <si>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</si>
  <si>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</si>
  <si>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</si>
  <si>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</si>
  <si>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</si>
  <si>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</si>
  <si>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</si>
  <si>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</si>
  <si>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</si>
  <si>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</si>
  <si>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</si>
  <si>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</si>
  <si>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</si>
  <si>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</si>
  <si>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</si>
  <si>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</si>
  <si>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</si>
  <si>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</si>
  <si>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</si>
  <si>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</si>
  <si>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</si>
  <si>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</si>
  <si>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</si>
  <si>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</si>
  <si>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</si>
  <si>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</si>
  <si>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</si>
  <si>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</si>
  <si>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</si>
  <si>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</si>
  <si>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</si>
  <si>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</si>
  <si>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</si>
  <si>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</si>
  <si>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</si>
  <si>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</si>
  <si>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</si>
  <si>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</si>
  <si>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</si>
  <si>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</si>
  <si>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</si>
  <si>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</si>
  <si>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</si>
  <si>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</si>
  <si>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</si>
  <si>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</si>
  <si>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</si>
  <si>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</si>
  <si>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</si>
  <si>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</si>
  <si>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</si>
  <si>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</si>
  <si>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</si>
  <si>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</si>
  <si>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</si>
  <si>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</si>
  <si>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</si>
  <si>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</si>
  <si>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</si>
  <si>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</si>
  <si>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</si>
  <si>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</si>
  <si>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</si>
  <si>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</si>
  <si>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</si>
  <si>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</si>
  <si>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</si>
  <si>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</si>
  <si>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</si>
  <si>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</si>
  <si>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</si>
  <si>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</si>
  <si>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</si>
  <si>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</si>
  <si>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</si>
  <si>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</si>
  <si>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</si>
  <si>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</si>
  <si>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</si>
  <si>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</si>
  <si>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</si>
  <si>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</si>
  <si>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</si>
  <si>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</si>
  <si>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</si>
  <si>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</si>
  <si>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</si>
  <si>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</si>
  <si>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</si>
  <si>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</si>
  <si>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</si>
  <si>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</si>
  <si>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</si>
  <si>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</si>
  <si>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</si>
  <si>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</si>
  <si>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</si>
  <si>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</si>
  <si>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</si>
  <si>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</si>
  <si>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</si>
  <si>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</si>
  <si>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</si>
  <si>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</si>
  <si>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</si>
  <si>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</si>
  <si>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</si>
  <si>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</si>
  <si>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</si>
  <si>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</si>
  <si>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</si>
  <si>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</si>
  <si>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</si>
  <si>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</si>
  <si>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</si>
  <si>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</si>
  <si>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</si>
  <si>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</si>
  <si>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</si>
  <si>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</si>
  <si>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</si>
  <si>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</si>
  <si>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</si>
  <si>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</si>
  <si>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</si>
  <si>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</si>
  <si>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</si>
  <si>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</si>
  <si>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</si>
  <si>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</si>
  <si>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</si>
  <si>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</si>
  <si>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</si>
  <si>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</si>
  <si>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</si>
  <si>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</si>
  <si>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</si>
  <si>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</si>
  <si>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</si>
  <si>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</si>
  <si>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</si>
  <si>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</si>
  <si>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</si>
  <si>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</si>
  <si>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</si>
  <si>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</si>
  <si>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</si>
  <si>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</si>
  <si>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</si>
  <si>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</si>
  <si>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</si>
  <si>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</si>
  <si>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</si>
  <si>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</si>
  <si>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</si>
  <si>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</si>
  <si>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</si>
  <si>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</si>
  <si>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</si>
  <si>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</si>
  <si>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</si>
  <si>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</si>
  <si>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</si>
  <si>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</si>
  <si>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</si>
  <si>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</si>
  <si>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</si>
  <si>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</si>
  <si>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</si>
  <si>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</si>
  <si>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</si>
  <si>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</si>
  <si>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</si>
  <si>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</si>
  <si>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</si>
  <si>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</si>
  <si>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</si>
  <si>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</si>
  <si>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</si>
  <si>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</si>
  <si>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</si>
  <si>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</si>
  <si>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</si>
  <si>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</si>
  <si>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</si>
  <si>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</si>
  <si>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</si>
  <si>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</si>
  <si>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</si>
  <si>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</si>
  <si>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</si>
  <si>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</si>
  <si>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</si>
  <si>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</si>
  <si>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</si>
  <si>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</si>
  <si>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</si>
  <si>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</si>
  <si>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</si>
  <si>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</si>
  <si>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</si>
  <si>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</si>
  <si>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</si>
  <si>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</si>
  <si>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</si>
  <si>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</si>
  <si>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</si>
  <si>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</si>
  <si>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</si>
  <si>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</si>
  <si>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</si>
  <si>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</si>
  <si>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</si>
  <si>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</si>
  <si>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</si>
  <si>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</si>
  <si>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</si>
  <si>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</si>
  <si>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</si>
  <si>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</si>
  <si>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</si>
  <si>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</si>
  <si>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</si>
  <si>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</si>
  <si>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</si>
  <si>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</si>
  <si>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</si>
  <si>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</si>
  <si>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</si>
  <si>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</si>
  <si>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</si>
  <si>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</si>
  <si>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</si>
  <si>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</si>
  <si>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</si>
  <si>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</si>
  <si>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</si>
  <si>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</si>
  <si>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</si>
  <si>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</si>
  <si>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</si>
  <si>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</si>
  <si>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</si>
  <si>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</si>
  <si>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</si>
  <si>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</si>
  <si>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</si>
  <si>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</si>
  <si>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</si>
  <si>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</si>
  <si>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</si>
  <si>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</si>
  <si>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</si>
  <si>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</si>
  <si>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</si>
  <si>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</si>
  <si>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</si>
  <si>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</si>
  <si>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</si>
  <si>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</si>
  <si>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</si>
  <si>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</si>
  <si>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</si>
  <si>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</si>
  <si>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</si>
  <si>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</si>
  <si>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</si>
  <si>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</si>
  <si>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</si>
  <si>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</si>
  <si>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</si>
  <si>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</si>
  <si>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</si>
  <si>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</si>
  <si>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</si>
  <si>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</si>
  <si>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</si>
  <si>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</si>
  <si>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</si>
  <si>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</si>
  <si>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</si>
  <si>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</si>
  <si>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</si>
  <si>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</si>
  <si>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</si>
  <si>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</si>
  <si>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</si>
  <si>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</si>
  <si>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</si>
  <si>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</si>
  <si>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</si>
  <si>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</si>
  <si>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</si>
  <si>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</si>
  <si>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</si>
  <si>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</si>
  <si>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</si>
  <si>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</si>
  <si>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</si>
  <si>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</si>
  <si>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</si>
  <si>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</si>
  <si>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</si>
  <si>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</si>
  <si>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</si>
  <si>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</si>
  <si>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</si>
  <si>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</si>
  <si>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</si>
  <si>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</si>
  <si>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</si>
  <si>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</si>
  <si>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</si>
  <si>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</si>
  <si>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</si>
  <si>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</si>
  <si>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</si>
  <si>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</si>
  <si>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</si>
  <si>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</si>
  <si>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</si>
  <si>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</si>
  <si>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</si>
  <si>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</si>
  <si>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</si>
  <si>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</si>
  <si>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</si>
  <si>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</si>
  <si>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</si>
  <si>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</si>
  <si>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</si>
  <si>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</si>
  <si>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</si>
  <si>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</si>
  <si>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</si>
  <si>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</si>
  <si>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</si>
  <si>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</si>
  <si>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</si>
  <si>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</si>
  <si>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</si>
  <si>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</si>
  <si>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</si>
  <si>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</si>
  <si>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</si>
  <si>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</si>
  <si>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</si>
  <si>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</si>
  <si>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</si>
  <si>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</si>
  <si>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</si>
  <si>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</si>
  <si>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</si>
  <si>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</si>
  <si>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</si>
  <si>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</si>
  <si>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</si>
  <si>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</si>
  <si>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</si>
  <si>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</si>
  <si>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</si>
  <si>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</si>
  <si>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</si>
  <si>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</si>
  <si>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</si>
  <si>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</si>
  <si>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</si>
  <si>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</si>
  <si>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</si>
  <si>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</si>
  <si>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</si>
  <si>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</si>
  <si>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</si>
  <si>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</si>
  <si>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</si>
  <si>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</si>
  <si>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</si>
  <si>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</si>
  <si>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</si>
  <si>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</si>
  <si>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</si>
  <si>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</si>
  <si>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</si>
  <si>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</si>
  <si>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</si>
  <si>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</si>
  <si>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</si>
  <si>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</si>
  <si>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</si>
  <si>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</si>
  <si>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</si>
  <si>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</si>
  <si>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</si>
  <si>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</si>
  <si>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</si>
  <si>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</si>
  <si>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</si>
  <si>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</si>
  <si>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</si>
  <si>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</si>
  <si>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</si>
  <si>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</si>
  <si>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</si>
  <si>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</si>
  <si>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</si>
  <si>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</si>
  <si>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</si>
  <si>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</si>
  <si>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</si>
  <si>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</si>
  <si>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</si>
  <si>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</si>
  <si>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</si>
  <si>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</si>
  <si>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</si>
  <si>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</si>
  <si>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</si>
  <si>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</si>
  <si>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</si>
  <si>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</si>
  <si>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</si>
  <si>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</si>
  <si>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</si>
  <si>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</si>
  <si>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</si>
  <si>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</si>
  <si>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</si>
  <si>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</si>
  <si>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</si>
  <si>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</si>
  <si>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</si>
  <si>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</si>
  <si>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</si>
  <si>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</si>
  <si>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</si>
  <si>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</si>
  <si>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</si>
  <si>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</si>
  <si>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</si>
  <si>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</si>
  <si>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</si>
  <si>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</si>
  <si>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</si>
  <si>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</si>
  <si>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</si>
  <si>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</si>
  <si>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</si>
  <si>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</si>
  <si>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</si>
  <si>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</si>
  <si>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</si>
  <si>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</si>
  <si>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</si>
  <si>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</si>
  <si>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</si>
  <si>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</si>
  <si>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</si>
  <si>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</si>
  <si>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</si>
  <si>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</si>
  <si>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</si>
  <si>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</si>
  <si>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</si>
  <si>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</si>
  <si>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</si>
  <si>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</si>
  <si>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</si>
  <si>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</si>
  <si>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</si>
  <si>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</si>
  <si>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</si>
  <si>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</si>
  <si>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</si>
  <si>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</si>
  <si>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</si>
  <si>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</si>
  <si>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</si>
  <si>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</si>
  <si>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</si>
  <si>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</si>
  <si>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</si>
  <si>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</si>
  <si>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</si>
  <si>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</si>
  <si>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</si>
  <si>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</si>
  <si>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</si>
  <si>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</si>
  <si>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</si>
  <si>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</si>
  <si>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</si>
  <si>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</si>
  <si>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</si>
  <si>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</si>
  <si>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</si>
  <si>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</si>
  <si>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</si>
  <si>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</si>
  <si>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</si>
  <si>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</si>
  <si>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</si>
  <si>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</si>
  <si>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</si>
  <si>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</si>
  <si>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</si>
  <si>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</si>
  <si>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</si>
  <si>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</si>
  <si>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</si>
  <si>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</si>
  <si>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</si>
  <si>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</si>
  <si>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</si>
  <si>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</si>
  <si>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</si>
  <si>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</si>
  <si>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</si>
  <si>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</si>
  <si>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</si>
  <si>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</si>
  <si>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</si>
  <si>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</si>
  <si>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</si>
  <si>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</si>
  <si>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</si>
  <si>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</si>
  <si>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</si>
  <si>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</si>
  <si>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</si>
  <si>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</si>
  <si>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</si>
  <si>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</si>
  <si>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</si>
  <si>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</si>
  <si>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</si>
  <si>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</si>
  <si>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</si>
  <si>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</si>
  <si>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</si>
  <si>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</si>
  <si>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</si>
  <si>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</si>
  <si>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</si>
  <si>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</si>
  <si>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</si>
  <si>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</si>
  <si>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</si>
  <si>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</si>
  <si>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</si>
  <si>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</si>
  <si>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</si>
  <si>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</si>
  <si>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</si>
  <si>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</si>
  <si>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</si>
  <si>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</si>
  <si>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</si>
  <si>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</si>
  <si>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</si>
  <si>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</si>
  <si>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</si>
  <si>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</si>
  <si>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</si>
  <si>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</si>
  <si>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</si>
  <si>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</si>
  <si>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</si>
  <si>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</si>
  <si>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</si>
  <si>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</si>
  <si>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</si>
  <si>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</si>
  <si>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</si>
  <si>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</si>
  <si>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</si>
  <si>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</si>
  <si>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</si>
  <si>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</si>
  <si>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</si>
  <si>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</si>
  <si>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</si>
  <si>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</si>
  <si>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</si>
  <si>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</si>
  <si>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</si>
  <si>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</si>
  <si>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</si>
  <si>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</si>
  <si>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</si>
  <si>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</si>
  <si>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</si>
  <si>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</si>
  <si>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</si>
  <si>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</si>
  <si>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</si>
  <si>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</si>
  <si>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</si>
  <si>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</si>
  <si>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</si>
  <si>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</si>
  <si>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</si>
  <si>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</si>
  <si>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</si>
  <si>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</si>
  <si>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</si>
  <si>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</si>
  <si>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</si>
  <si>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</si>
  <si>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</si>
  <si>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</si>
  <si>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</si>
  <si>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</si>
  <si>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</si>
  <si>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</si>
  <si>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</si>
  <si>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</si>
  <si>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</si>
  <si>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</si>
  <si>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</si>
  <si>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</si>
  <si>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</si>
  <si>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</si>
  <si>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</si>
  <si>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</si>
  <si>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</si>
  <si>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</si>
  <si>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</si>
  <si>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</si>
  <si>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</si>
  <si>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</si>
  <si>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</si>
  <si>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</si>
  <si>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</si>
  <si>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</si>
  <si>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</si>
  <si>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</si>
  <si>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</si>
  <si>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</si>
  <si>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</si>
  <si>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</si>
  <si>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</si>
  <si>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</si>
  <si>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</si>
  <si>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</si>
  <si>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</si>
  <si>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</si>
  <si>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</si>
  <si>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</si>
  <si>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</si>
  <si>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</si>
  <si>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</si>
  <si>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</si>
  <si>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</si>
  <si>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</si>
  <si>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</si>
  <si>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</si>
  <si>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</si>
  <si>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</si>
  <si>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</si>
  <si>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</si>
  <si>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</si>
  <si>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</si>
  <si>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</si>
  <si>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</si>
  <si>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</si>
  <si>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</si>
  <si>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</si>
  <si>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</si>
  <si>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</si>
  <si>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</si>
  <si>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</si>
  <si>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</si>
  <si>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</si>
  <si>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</si>
  <si>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</si>
  <si>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</si>
  <si>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</si>
  <si>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</si>
  <si>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</si>
  <si>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</si>
  <si>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</si>
  <si>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</si>
  <si>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</si>
  <si>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</si>
  <si>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</si>
  <si>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</si>
  <si>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</si>
  <si>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</si>
  <si>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</si>
  <si>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</si>
  <si>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</si>
  <si>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</si>
  <si>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</si>
  <si>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</si>
  <si>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</si>
  <si>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</si>
  <si>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</si>
  <si>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</si>
  <si>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</si>
  <si>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</si>
  <si>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</si>
  <si>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</si>
  <si>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</si>
  <si>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</si>
  <si>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</si>
  <si>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</si>
  <si>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</si>
  <si>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</si>
  <si>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</si>
  <si>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</si>
  <si>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</si>
  <si>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</si>
  <si>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</si>
  <si>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</si>
  <si>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</si>
  <si>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</si>
  <si>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</si>
  <si>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</si>
  <si>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</si>
  <si>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</si>
  <si>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</si>
  <si>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</si>
  <si>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</si>
  <si>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</si>
  <si>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</si>
  <si>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</si>
  <si>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</si>
  <si>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</si>
  <si>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</si>
  <si>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</si>
  <si>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</si>
  <si>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</si>
  <si>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</si>
  <si>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</si>
  <si>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</si>
  <si>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</si>
  <si>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</si>
  <si>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</si>
  <si>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</si>
  <si>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</si>
  <si>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</si>
  <si>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</si>
  <si>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</si>
  <si>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</si>
  <si>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</si>
  <si>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</si>
  <si>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</si>
  <si>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</si>
  <si>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</si>
  <si>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</si>
  <si>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</si>
  <si>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</si>
  <si>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</si>
  <si>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</si>
  <si>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</si>
  <si>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</si>
  <si>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</si>
  <si>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</si>
  <si>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</si>
  <si>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</si>
  <si>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</si>
  <si>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</si>
  <si>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</si>
  <si>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</si>
  <si>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</si>
  <si>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</si>
  <si>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</si>
  <si>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</si>
  <si>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</si>
  <si>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</si>
  <si>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</si>
  <si>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</si>
  <si>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</si>
  <si>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</si>
  <si>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</si>
  <si>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</si>
  <si>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</si>
  <si>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</si>
  <si>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</si>
  <si>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</si>
  <si>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</si>
  <si>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</si>
  <si>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</si>
  <si>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</si>
  <si>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</si>
  <si>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</si>
  <si>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</si>
  <si>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</si>
  <si>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</si>
  <si>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</si>
  <si>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</si>
  <si>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</si>
  <si>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</si>
  <si>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</si>
  <si>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</si>
  <si>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</si>
  <si>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</si>
  <si>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</si>
  <si>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</si>
  <si>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</si>
  <si>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</si>
  <si>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</si>
  <si>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</si>
  <si>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</si>
  <si>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</si>
  <si>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</si>
  <si>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</si>
  <si>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</si>
  <si>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</si>
  <si>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</si>
  <si>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</si>
  <si>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</si>
  <si>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</si>
  <si>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</si>
  <si>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</si>
  <si>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</si>
  <si>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</si>
  <si>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</si>
  <si>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</si>
  <si>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</si>
  <si>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</si>
  <si>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</si>
  <si>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</si>
  <si>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</si>
  <si>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</si>
  <si>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</si>
  <si>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</si>
  <si>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</si>
  <si>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</si>
  <si>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</si>
  <si>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</si>
  <si>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</si>
  <si>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</si>
  <si>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</si>
  <si>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</si>
  <si>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</si>
  <si>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</si>
  <si>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</si>
  <si>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</si>
  <si>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</si>
  <si>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</si>
  <si>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</si>
  <si>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</si>
  <si>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</si>
  <si>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</si>
  <si>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</si>
  <si>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</si>
  <si>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</si>
  <si>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</si>
  <si>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</si>
  <si>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</si>
  <si>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</si>
  <si>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</si>
  <si>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</si>
  <si>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</si>
  <si>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</si>
  <si>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</si>
  <si>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</si>
  <si>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</si>
  <si>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</si>
  <si>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</si>
  <si>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</si>
  <si>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</si>
  <si>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</si>
  <si>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</si>
  <si>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</si>
  <si>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</si>
  <si>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</si>
  <si>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</si>
  <si>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</si>
  <si>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</si>
  <si>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</si>
  <si>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</si>
  <si>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</si>
  <si>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</si>
  <si>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</si>
  <si>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</si>
  <si>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</si>
  <si>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</si>
  <si>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</si>
  <si>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</si>
  <si>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</si>
  <si>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</si>
  <si>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</si>
  <si>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</si>
  <si>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</si>
  <si>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</si>
  <si>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</si>
  <si>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</si>
  <si>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</si>
  <si>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</si>
  <si>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</si>
  <si>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</si>
  <si>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</si>
  <si>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</si>
  <si>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</si>
  <si>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</si>
  <si>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</si>
  <si>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</si>
  <si>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</si>
  <si>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</si>
  <si>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</si>
  <si>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</si>
  <si>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</si>
  <si>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</si>
  <si>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</si>
  <si>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</si>
  <si>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</si>
  <si>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</si>
  <si>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</si>
  <si>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</si>
  <si>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</si>
  <si>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</si>
  <si>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</si>
  <si>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</si>
  <si>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</si>
  <si>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</si>
  <si>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</si>
  <si>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</si>
  <si>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</si>
  <si>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</si>
  <si>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</si>
  <si>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</si>
  <si>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</si>
  <si>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</si>
  <si>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</si>
  <si>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</si>
  <si>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</si>
  <si>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</si>
  <si>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</si>
  <si>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</si>
  <si>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</si>
  <si>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</si>
  <si>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</si>
  <si>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</si>
  <si>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</si>
  <si>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</si>
  <si>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</si>
  <si>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</si>
  <si>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</si>
  <si>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</si>
  <si>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</si>
  <si>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</si>
  <si>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</si>
  <si>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</si>
  <si>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</si>
  <si>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</si>
  <si>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</si>
  <si>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</si>
  <si>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</si>
  <si>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</si>
  <si>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</si>
  <si>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</si>
  <si>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</si>
  <si>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</si>
  <si>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</si>
  <si>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</si>
  <si>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</si>
  <si>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</si>
  <si>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</si>
  <si>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</si>
  <si>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</si>
  <si>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</si>
  <si>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</si>
  <si>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</si>
  <si>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</si>
  <si>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</si>
  <si>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</si>
  <si>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</si>
  <si>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</si>
  <si>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</si>
  <si>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</si>
  <si>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</si>
  <si>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</si>
  <si>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</si>
  <si>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</si>
  <si>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</si>
  <si>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</si>
  <si>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</si>
  <si>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</si>
  <si>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</si>
  <si>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</si>
  <si>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</si>
  <si>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</si>
  <si>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</si>
  <si>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</si>
  <si>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</si>
  <si>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</si>
  <si>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</si>
  <si>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</si>
  <si>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</si>
  <si>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</si>
  <si>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</si>
  <si>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</si>
  <si>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</si>
  <si>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</si>
  <si>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</si>
  <si>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</si>
  <si>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</si>
  <si>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</si>
  <si>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</si>
  <si>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</si>
  <si>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</si>
  <si>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</si>
  <si>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</si>
  <si>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</si>
  <si>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</si>
  <si>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</si>
  <si>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</si>
  <si>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</si>
  <si>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</si>
  <si>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</si>
  <si>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</si>
  <si>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</si>
  <si>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</si>
  <si>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</si>
  <si>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</si>
  <si>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</si>
  <si>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</si>
  <si>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</si>
  <si>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</si>
  <si>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</si>
  <si>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</si>
  <si>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</si>
  <si>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</si>
  <si>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</si>
  <si>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</si>
  <si>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</si>
  <si>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</si>
  <si>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</si>
  <si>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</si>
  <si>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</si>
  <si>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</si>
  <si>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</si>
  <si>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</si>
  <si>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</si>
  <si>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</si>
  <si>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</si>
  <si>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</si>
  <si>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</si>
  <si>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</si>
  <si>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</si>
  <si>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</si>
  <si>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</si>
  <si>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</si>
  <si>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</si>
  <si>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</si>
  <si>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</si>
  <si>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</si>
  <si>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</si>
  <si>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</si>
  <si>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</si>
  <si>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</si>
  <si>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</si>
  <si>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</si>
  <si>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</si>
  <si>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</si>
  <si>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</si>
  <si>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</si>
  <si>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</si>
  <si>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</si>
  <si>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</si>
  <si>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</si>
  <si>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</si>
  <si>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</si>
  <si>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</si>
  <si>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</si>
  <si>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</si>
  <si>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</si>
  <si>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</si>
  <si>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</si>
  <si>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</si>
  <si>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</si>
  <si>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</si>
  <si>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</si>
  <si>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</si>
  <si>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</si>
  <si>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</si>
  <si>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</si>
  <si>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</si>
  <si>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</si>
  <si>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</si>
  <si>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</si>
  <si>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</si>
  <si>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</si>
  <si>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</si>
  <si>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</si>
  <si>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</si>
  <si>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</si>
  <si>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</si>
  <si>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</si>
  <si>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</si>
  <si>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</si>
  <si>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</si>
  <si>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</si>
  <si>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</si>
  <si>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</si>
  <si>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</si>
  <si>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</si>
  <si>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</si>
  <si>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</si>
  <si>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</si>
  <si>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</si>
  <si>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</si>
  <si>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</si>
  <si>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</si>
  <si>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</si>
  <si>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</si>
  <si>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</si>
  <si>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</si>
  <si>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</si>
  <si>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</si>
  <si>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</si>
  <si>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</si>
  <si>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</si>
  <si>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</si>
  <si>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</si>
  <si>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</si>
  <si>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</si>
  <si>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</si>
  <si>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</si>
  <si>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</si>
  <si>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</si>
  <si>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</si>
  <si>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</si>
  <si>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</si>
  <si>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</si>
  <si>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</si>
  <si>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</si>
  <si>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</si>
  <si>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</si>
  <si>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</si>
  <si>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</si>
  <si>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</si>
  <si>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</si>
  <si>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</si>
  <si>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</si>
  <si>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</si>
  <si>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</si>
  <si>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</si>
  <si>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</si>
  <si>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</si>
  <si>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</si>
  <si>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</si>
  <si>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</si>
  <si>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</si>
  <si>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</si>
  <si>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</si>
  <si>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</si>
  <si>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</si>
  <si>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</si>
  <si>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</si>
  <si>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</si>
  <si>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</si>
  <si>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</si>
  <si>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</si>
  <si>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</si>
  <si>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</si>
  <si>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</si>
  <si>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</si>
  <si>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</si>
  <si>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</si>
  <si>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</si>
  <si>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</si>
  <si>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</si>
  <si>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</si>
  <si>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</si>
  <si>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</si>
  <si>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</si>
  <si>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</si>
  <si>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</si>
  <si>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</si>
  <si>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</si>
  <si>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</si>
  <si>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</si>
  <si>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</si>
  <si>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</si>
  <si>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</si>
  <si>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</si>
  <si>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</si>
  <si>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</si>
  <si>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</si>
  <si>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</si>
  <si>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</si>
  <si>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</si>
  <si>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</si>
  <si>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</si>
  <si>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</si>
  <si>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</si>
  <si>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</si>
  <si>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</si>
  <si>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</si>
  <si>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</si>
  <si>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</si>
  <si>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</si>
  <si>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</si>
  <si>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</si>
  <si>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</si>
  <si>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</si>
  <si>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</si>
  <si>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</si>
  <si>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</si>
  <si>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</si>
  <si>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</si>
  <si>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</si>
  <si>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</si>
  <si>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</si>
  <si>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</si>
  <si>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</si>
  <si>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</si>
  <si>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</si>
  <si>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</si>
  <si>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</si>
  <si>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</si>
  <si>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</si>
  <si>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</si>
  <si>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</si>
  <si>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</si>
  <si>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</si>
  <si>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</si>
  <si>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</si>
  <si>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</si>
  <si>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</si>
  <si>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</si>
  <si>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</si>
  <si>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</si>
  <si>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</si>
  <si>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</si>
  <si>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</si>
  <si>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</si>
  <si>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</si>
  <si>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</si>
  <si>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</si>
  <si>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</si>
  <si>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</si>
  <si>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</si>
  <si>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</si>
  <si>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</si>
  <si>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</si>
  <si>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</si>
  <si>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</si>
  <si>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</si>
  <si>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</si>
  <si>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</si>
  <si>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</si>
  <si>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</si>
  <si>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</si>
  <si>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</si>
  <si>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</si>
  <si>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</si>
  <si>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</si>
  <si>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</si>
  <si>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</si>
  <si>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</si>
  <si>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</si>
  <si>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</si>
  <si>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</si>
  <si>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</si>
  <si>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</si>
  <si>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</si>
  <si>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</si>
  <si>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</si>
  <si>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</si>
  <si>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</si>
  <si>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</si>
  <si>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</si>
  <si>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</si>
  <si>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</si>
  <si>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</si>
  <si>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</si>
  <si>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</si>
  <si>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</si>
  <si>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</si>
  <si>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</si>
  <si>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</si>
  <si>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</si>
  <si>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</si>
  <si>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</si>
  <si>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</si>
  <si>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</si>
  <si>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</si>
  <si>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</si>
  <si>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</si>
  <si>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</si>
  <si>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</si>
  <si>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</si>
  <si>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</si>
  <si>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</si>
  <si>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</si>
  <si>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</si>
  <si>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</si>
  <si>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</si>
  <si>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</si>
  <si>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</si>
  <si>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</si>
  <si>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</si>
  <si>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</si>
  <si>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</si>
  <si>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</si>
  <si>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</si>
  <si>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</si>
  <si>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</si>
  <si>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</si>
  <si>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</si>
  <si>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</si>
  <si>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</si>
  <si>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</si>
  <si>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</si>
  <si>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</si>
  <si>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</si>
  <si>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</si>
  <si>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</si>
  <si>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</si>
  <si>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</si>
  <si>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</si>
  <si>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</si>
  <si>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</si>
  <si>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</si>
  <si>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</si>
  <si>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</si>
  <si>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</si>
  <si>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</si>
  <si>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</si>
  <si>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</si>
  <si>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</si>
  <si>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</si>
  <si>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</si>
  <si>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</si>
  <si>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</si>
  <si>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</si>
  <si>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</si>
  <si>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</si>
  <si>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</si>
  <si>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</si>
  <si>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</si>
  <si>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</si>
  <si>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</si>
  <si>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</si>
  <si>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</si>
  <si>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</si>
  <si>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</si>
  <si>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</si>
  <si>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</si>
  <si>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</si>
  <si>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</si>
  <si>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</si>
  <si>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</si>
  <si>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</si>
  <si>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</si>
  <si>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</si>
  <si>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</si>
  <si>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</si>
  <si>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</si>
  <si>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</si>
  <si>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</si>
  <si>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</si>
  <si>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</si>
  <si>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</si>
  <si>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</si>
  <si>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</si>
  <si>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</si>
  <si>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</si>
  <si>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</si>
  <si>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</si>
  <si>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</si>
  <si>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</si>
  <si>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</si>
  <si>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</si>
  <si>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</si>
  <si>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</si>
  <si>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</si>
  <si>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</si>
  <si>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</si>
  <si>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</si>
  <si>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</si>
  <si>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</si>
  <si>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</si>
  <si>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</si>
  <si>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</si>
  <si>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</si>
  <si>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</si>
  <si>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</si>
  <si>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</si>
  <si>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</si>
  <si>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</si>
  <si>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</si>
  <si>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</si>
  <si>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</si>
  <si>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</si>
  <si>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</si>
  <si>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</si>
  <si>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</si>
  <si>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</si>
  <si>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</si>
  <si>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</si>
  <si>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</si>
  <si>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</si>
  <si>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</si>
  <si>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</si>
  <si>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</si>
  <si>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</si>
  <si>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</si>
  <si>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</si>
  <si>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</si>
  <si>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</si>
  <si>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</si>
  <si>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</si>
  <si>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</si>
  <si>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</si>
  <si>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</si>
  <si>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</si>
  <si>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</si>
  <si>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</si>
  <si>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</si>
  <si>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</si>
  <si>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</si>
  <si>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</si>
  <si>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</si>
  <si>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</si>
  <si>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</si>
  <si>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</si>
  <si>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</si>
  <si>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</si>
  <si>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</si>
  <si>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</si>
  <si>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</si>
  <si>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</si>
  <si>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</si>
  <si>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</si>
  <si>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</si>
  <si>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</si>
  <si>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</si>
  <si>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</si>
  <si>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</si>
  <si>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</si>
  <si>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</si>
  <si>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</si>
  <si>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</si>
  <si>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</si>
  <si>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</si>
  <si>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</si>
  <si>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</si>
  <si>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</si>
  <si>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</si>
  <si>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</si>
  <si>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</si>
  <si>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</si>
  <si>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</si>
  <si>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</si>
  <si>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</si>
  <si>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</si>
  <si>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</si>
  <si>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</si>
  <si>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</si>
  <si>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</si>
  <si>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</si>
  <si>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</si>
  <si>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</si>
  <si>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</si>
  <si>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</si>
  <si>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</si>
  <si>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</si>
  <si>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</si>
  <si>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</si>
  <si>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</si>
  <si>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</si>
  <si>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</si>
  <si>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</si>
  <si>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</si>
  <si>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</si>
  <si>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</si>
  <si>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</si>
  <si>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</si>
  <si>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</si>
  <si>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</si>
  <si>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</si>
  <si>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</si>
  <si>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</si>
  <si>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</si>
  <si>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</si>
  <si>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</si>
  <si>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</si>
  <si>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</si>
  <si>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</si>
  <si>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</si>
  <si>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</si>
  <si>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</si>
  <si>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</si>
  <si>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</si>
  <si>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</si>
  <si>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</si>
  <si>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</si>
  <si>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</si>
  <si>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</si>
  <si>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</si>
  <si>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</si>
  <si>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</si>
  <si>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</si>
  <si>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</si>
  <si>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</si>
  <si>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</si>
  <si>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</si>
  <si>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</si>
  <si>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</si>
  <si>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</si>
  <si>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</si>
  <si>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</si>
  <si>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</si>
  <si>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</si>
  <si>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</si>
  <si>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</si>
  <si>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</si>
  <si>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</si>
  <si>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</si>
  <si>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</si>
  <si>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</si>
  <si>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</si>
  <si>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</si>
  <si>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</si>
  <si>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</si>
  <si>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</si>
  <si>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</si>
  <si>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</si>
  <si>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</si>
  <si>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</si>
  <si>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</si>
  <si>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</si>
  <si>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</si>
  <si>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</si>
  <si>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</si>
  <si>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</si>
  <si>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</si>
  <si>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</si>
  <si>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</si>
  <si>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</si>
  <si>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</si>
  <si>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</si>
  <si>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</si>
  <si>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</si>
  <si>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</si>
  <si>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</si>
  <si>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</si>
  <si>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</si>
  <si>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</si>
  <si>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</si>
  <si>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</si>
  <si>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</si>
  <si>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</si>
  <si>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</si>
  <si>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</si>
  <si>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</si>
  <si>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</si>
  <si>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</si>
  <si>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</si>
  <si>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</si>
  <si>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</si>
  <si>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</si>
  <si>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</si>
  <si>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</si>
  <si>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</si>
  <si>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</si>
  <si>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</si>
  <si>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</si>
  <si>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</si>
  <si>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</si>
  <si>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</si>
  <si>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</si>
  <si>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</si>
  <si>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</si>
  <si>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</si>
  <si>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</si>
  <si>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</si>
  <si>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</si>
  <si>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</si>
  <si>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</si>
  <si>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</si>
  <si>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</si>
  <si>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</si>
  <si>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</si>
  <si>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</si>
  <si>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</si>
  <si>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</si>
  <si>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</si>
  <si>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</si>
  <si>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</si>
  <si>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</si>
  <si>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</si>
  <si>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</si>
  <si>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</si>
  <si>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</si>
  <si>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</si>
  <si>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</si>
  <si>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</si>
  <si>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</si>
  <si>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</si>
  <si>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</si>
  <si>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</si>
  <si>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</si>
  <si>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</si>
  <si>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</si>
  <si>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</si>
  <si>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</si>
  <si>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</si>
  <si>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</si>
  <si>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</si>
  <si>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</si>
  <si>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</si>
  <si>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</si>
  <si>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</si>
  <si>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</si>
  <si>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</si>
  <si>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</si>
  <si>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</si>
  <si>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</si>
  <si>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</si>
  <si>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</si>
  <si>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</si>
  <si>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</si>
  <si>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</si>
  <si>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</si>
  <si>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</si>
  <si>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</si>
  <si>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</si>
  <si>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</si>
  <si>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</si>
  <si>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</si>
  <si>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</si>
  <si>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</si>
  <si>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</si>
  <si>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</si>
  <si>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</si>
  <si>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</si>
  <si>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</si>
  <si>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</si>
  <si>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</si>
  <si>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</si>
  <si>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</si>
  <si>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</si>
  <si>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</si>
  <si>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</si>
  <si>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</si>
  <si>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</si>
  <si>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</si>
  <si>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</si>
  <si>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</si>
  <si>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</si>
  <si>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</si>
  <si>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</si>
  <si>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</si>
  <si>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</si>
  <si>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</si>
  <si>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</si>
  <si>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</si>
  <si>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</si>
  <si>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</si>
  <si>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</si>
  <si>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</si>
  <si>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</si>
  <si>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</si>
  <si>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</si>
  <si>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</si>
  <si>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</si>
  <si>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</si>
  <si>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</si>
  <si>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</si>
  <si>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</si>
  <si>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</si>
  <si>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</si>
  <si>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</si>
  <si>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</si>
  <si>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</si>
  <si>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</si>
  <si>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</si>
  <si>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</si>
  <si>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</si>
  <si>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</si>
  <si>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</si>
  <si>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</si>
  <si>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</si>
  <si>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</si>
  <si>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</si>
  <si>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</si>
  <si>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</si>
  <si>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</si>
  <si>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</si>
  <si>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</si>
  <si>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</si>
  <si>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</si>
  <si>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</si>
  <si>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</si>
  <si>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</si>
  <si>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</si>
  <si>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</si>
  <si>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</si>
  <si>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</si>
  <si>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</si>
  <si>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</si>
  <si>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</si>
  <si>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</si>
  <si>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</si>
  <si>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</si>
  <si>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</si>
  <si>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</si>
  <si>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</si>
  <si>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</si>
  <si>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</si>
  <si>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</si>
  <si>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</si>
  <si>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</si>
  <si>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</si>
  <si>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</si>
  <si>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</si>
  <si>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</si>
  <si>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</si>
  <si>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</si>
  <si>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</si>
  <si>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</si>
  <si>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</si>
  <si>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</si>
  <si>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</si>
  <si>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</si>
  <si>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</si>
  <si>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</si>
  <si>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</si>
  <si>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</si>
  <si>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</si>
  <si>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</si>
  <si>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</si>
  <si>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</si>
  <si>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</si>
  <si>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</si>
  <si>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</si>
  <si>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</si>
  <si>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</si>
  <si>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</si>
  <si>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</si>
  <si>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</si>
  <si>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</si>
  <si>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</si>
  <si>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</si>
  <si>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</si>
  <si>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</si>
  <si>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</si>
  <si>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</si>
  <si>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</si>
  <si>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</si>
  <si>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</si>
  <si>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</si>
  <si>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</si>
  <si>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</si>
  <si>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</si>
  <si>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</si>
  <si>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</si>
  <si>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</si>
  <si>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</si>
  <si>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</si>
  <si>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</si>
  <si>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</si>
  <si>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</si>
  <si>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</si>
  <si>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</si>
  <si>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</si>
  <si>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</si>
  <si>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</si>
  <si>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</si>
  <si>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</si>
  <si>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</si>
  <si>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</si>
  <si>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</si>
  <si>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</si>
  <si>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</si>
  <si>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</si>
  <si>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</si>
  <si>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</si>
  <si>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</si>
  <si>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</si>
  <si>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</si>
  <si>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</si>
  <si>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</si>
  <si>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</si>
  <si>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</si>
  <si>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</si>
  <si>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</si>
  <si>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</si>
  <si>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</si>
  <si>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</si>
  <si>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</si>
  <si>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</si>
  <si>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</si>
  <si>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</si>
  <si>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</si>
  <si>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</si>
  <si>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</si>
  <si>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</si>
  <si>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</si>
  <si>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</si>
  <si>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</si>
  <si>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</si>
  <si>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</si>
  <si>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</si>
  <si>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</si>
  <si>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</si>
  <si>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</si>
  <si>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</si>
  <si>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</si>
  <si>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</si>
  <si>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</si>
  <si>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</si>
  <si>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</si>
  <si>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</si>
  <si>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</si>
  <si>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</si>
  <si>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</si>
  <si>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</si>
  <si>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</si>
  <si>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</si>
  <si>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</si>
  <si>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</si>
  <si>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</si>
  <si>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</si>
  <si>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</si>
  <si>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</si>
  <si>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</si>
  <si>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</si>
  <si>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</si>
  <si>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</si>
  <si>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</si>
  <si>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</si>
  <si>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</si>
  <si>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</si>
  <si>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</si>
  <si>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</si>
  <si>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</si>
  <si>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</si>
  <si>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</si>
  <si>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</si>
  <si>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</si>
  <si>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</si>
  <si>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</si>
  <si>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</si>
  <si>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</si>
  <si>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</si>
  <si>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</si>
  <si>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</si>
  <si>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</si>
  <si>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</si>
  <si>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</si>
  <si>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</si>
  <si>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</si>
  <si>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</si>
  <si>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</si>
  <si>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</si>
  <si>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</si>
  <si>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</si>
  <si>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</si>
  <si>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</si>
  <si>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</si>
  <si>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</si>
  <si>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</si>
  <si>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</si>
  <si>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</si>
  <si>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</si>
  <si>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</si>
  <si>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</si>
  <si>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</si>
  <si>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</si>
  <si>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</si>
  <si>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</si>
  <si>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</si>
  <si>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</si>
  <si>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</si>
  <si>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</si>
  <si>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</si>
  <si>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</si>
  <si>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</si>
  <si>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</si>
  <si>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</si>
  <si>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</si>
  <si>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</si>
  <si>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</si>
  <si>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</si>
  <si>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</si>
  <si>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</si>
  <si>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</si>
  <si>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</si>
  <si>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</si>
  <si>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</si>
  <si>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</si>
  <si>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</si>
  <si>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</si>
  <si>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</si>
  <si>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</si>
  <si>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</si>
  <si>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</si>
  <si>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</si>
  <si>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</si>
  <si>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</si>
  <si>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</si>
  <si>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</si>
  <si>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</si>
  <si>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</si>
  <si>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</si>
  <si>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</si>
  <si>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</si>
  <si>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</si>
  <si>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</si>
  <si>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</si>
  <si>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</si>
  <si>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</si>
  <si>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</si>
  <si>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</si>
  <si>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</si>
  <si>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</si>
  <si>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</si>
  <si>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</si>
  <si>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</si>
  <si>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</si>
  <si>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</si>
  <si>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</si>
  <si>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</si>
  <si>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</si>
  <si>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</si>
  <si>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</si>
  <si>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</si>
  <si>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</si>
  <si>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</si>
  <si>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</si>
  <si>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</si>
  <si>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</si>
  <si>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</si>
  <si>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</si>
  <si>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</si>
  <si>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</si>
  <si>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</si>
  <si>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</si>
  <si>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</si>
  <si>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</si>
  <si>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</si>
  <si>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</si>
  <si>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</si>
  <si>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</si>
  <si>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</si>
  <si>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</si>
  <si>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</si>
  <si>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</si>
  <si>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</si>
  <si>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</si>
  <si>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</si>
  <si>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</si>
  <si>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</si>
  <si>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</si>
  <si>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</si>
  <si>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</si>
  <si>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</si>
  <si>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</si>
  <si>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</si>
  <si>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</si>
  <si>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</si>
  <si>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</si>
  <si>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</si>
  <si>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</si>
  <si>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</si>
  <si>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</si>
  <si>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</si>
  <si>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</si>
  <si>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</si>
  <si>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</si>
  <si>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</si>
  <si>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</si>
  <si>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</si>
  <si>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</si>
  <si>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</si>
  <si>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</si>
  <si>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</si>
  <si>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</si>
  <si>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</si>
  <si>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</si>
  <si>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</si>
  <si>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</si>
  <si>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</si>
  <si>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</si>
  <si>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</si>
  <si>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</si>
  <si>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</si>
  <si>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</si>
  <si>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</si>
  <si>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</si>
  <si>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</si>
  <si>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</si>
  <si>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</si>
  <si>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</si>
  <si>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</si>
  <si>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</si>
  <si>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</si>
  <si>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</si>
  <si>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</si>
  <si>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</si>
  <si>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</si>
  <si>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</si>
  <si>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</si>
  <si>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</si>
  <si>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</si>
  <si>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</si>
  <si>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</si>
  <si>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</si>
  <si>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</si>
  <si>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</si>
  <si>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</si>
  <si>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</si>
  <si>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</si>
  <si>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</si>
  <si>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</si>
  <si>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</si>
  <si>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</si>
  <si>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</si>
  <si>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</si>
  <si>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</si>
  <si>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</si>
  <si>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</si>
  <si>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</si>
  <si>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</si>
  <si>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</si>
  <si>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</si>
  <si>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</si>
  <si>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</si>
  <si>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</si>
  <si>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</si>
  <si>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</si>
  <si>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</si>
  <si>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</si>
  <si>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</si>
  <si>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</si>
  <si>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</si>
  <si>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</si>
  <si>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</si>
  <si>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</si>
  <si>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</si>
  <si>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</si>
  <si>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</si>
  <si>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</si>
  <si>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</si>
  <si>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</si>
  <si>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</si>
  <si>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</si>
  <si>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</si>
  <si>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</si>
  <si>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</si>
  <si>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</si>
  <si>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</si>
  <si>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</si>
  <si>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</si>
  <si>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</si>
  <si>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</si>
  <si>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</si>
  <si>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</si>
  <si>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</si>
  <si>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</si>
  <si>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</si>
  <si>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</si>
  <si>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</si>
  <si>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</si>
  <si>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</si>
  <si>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</si>
  <si>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</si>
  <si>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</si>
  <si>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</si>
  <si>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</si>
  <si>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</si>
  <si>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</si>
  <si>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</si>
  <si>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</si>
  <si>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</si>
  <si>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</si>
  <si>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</si>
  <si>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</si>
  <si>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</si>
  <si>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</si>
  <si>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</si>
  <si>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</si>
  <si>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</si>
  <si>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</si>
  <si>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</si>
  <si>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</si>
  <si>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</si>
  <si>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</si>
  <si>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</si>
  <si>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</si>
  <si>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</si>
  <si>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</si>
  <si>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</si>
  <si>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</si>
  <si>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</si>
  <si>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</si>
  <si>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</si>
  <si>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</si>
  <si>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</si>
  <si>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</si>
  <si>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</si>
  <si>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</si>
  <si>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</si>
  <si>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</si>
  <si>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</si>
  <si>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</si>
  <si>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</si>
  <si>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</si>
  <si>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</si>
  <si>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</si>
  <si>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</si>
  <si>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</si>
  <si>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</si>
  <si>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</si>
  <si>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</si>
  <si>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</si>
  <si>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</si>
  <si>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</si>
  <si>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</si>
  <si>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</si>
  <si>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</si>
  <si>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</si>
  <si>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</si>
  <si>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</si>
  <si>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</si>
  <si>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</si>
  <si>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</si>
  <si>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</si>
  <si>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</si>
  <si>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</si>
  <si>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</si>
  <si>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</si>
  <si>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</si>
  <si>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</si>
  <si>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</si>
  <si>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</si>
  <si>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</si>
  <si>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</si>
  <si>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</si>
  <si>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</si>
  <si>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</si>
  <si>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</si>
  <si>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</si>
  <si>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</si>
  <si>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</si>
  <si>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</si>
  <si>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</si>
  <si>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</si>
  <si>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</si>
  <si>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</si>
  <si>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</si>
  <si>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</si>
  <si>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</si>
  <si>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</si>
  <si>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</si>
  <si>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</si>
  <si>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</si>
  <si>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</si>
  <si>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</si>
  <si>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</si>
  <si>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</si>
  <si>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</si>
  <si>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</si>
  <si>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</si>
  <si>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</si>
  <si>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</si>
  <si>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</si>
  <si>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</si>
  <si>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</si>
  <si>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</si>
  <si>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</si>
  <si>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</si>
  <si>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</si>
  <si>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</si>
  <si>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</si>
  <si>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</si>
  <si>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</si>
  <si>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</si>
  <si>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</si>
  <si>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</si>
  <si>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</si>
  <si>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</si>
  <si>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</si>
  <si>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</si>
  <si>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</si>
  <si>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</si>
  <si>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</si>
  <si>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</si>
  <si>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</si>
  <si>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</si>
  <si>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</si>
  <si>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</si>
  <si>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</si>
  <si>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</si>
  <si>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</si>
  <si>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</si>
  <si>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</si>
  <si>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</si>
  <si>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</si>
  <si>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</si>
  <si>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</si>
  <si>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</si>
  <si>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</si>
  <si>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</si>
  <si>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</si>
  <si>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</si>
  <si>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</si>
  <si>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</si>
  <si>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</si>
  <si>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</si>
  <si>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</si>
  <si>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</si>
  <si>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</si>
  <si>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</si>
  <si>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</si>
  <si>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</si>
  <si>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</si>
  <si>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</si>
  <si>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</si>
  <si>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</si>
  <si>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</si>
  <si>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</si>
  <si>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</si>
  <si>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</si>
  <si>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</si>
  <si>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</si>
  <si>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</si>
  <si>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</si>
  <si>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</si>
  <si>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</si>
  <si>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</si>
  <si>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</si>
  <si>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</si>
  <si>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</si>
  <si>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</si>
  <si>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</si>
  <si>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</si>
  <si>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</si>
  <si>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</si>
  <si>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</si>
  <si>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</si>
  <si>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</si>
  <si>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</si>
  <si>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</si>
  <si>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</si>
  <si>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</si>
  <si>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</si>
  <si>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</si>
  <si>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</si>
  <si>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</si>
  <si>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</si>
  <si>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</si>
  <si>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</si>
  <si>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</si>
  <si>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</si>
  <si>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</si>
  <si>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</si>
  <si>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</si>
  <si>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</si>
  <si>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</si>
  <si>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</si>
  <si>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</si>
  <si>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</si>
  <si>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</si>
  <si>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</si>
  <si>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</si>
  <si>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</si>
  <si>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</si>
  <si>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</si>
  <si>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</si>
  <si>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</si>
  <si>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</si>
  <si>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</si>
  <si>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</si>
  <si>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</si>
  <si>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</si>
  <si>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</si>
  <si>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</si>
  <si>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</si>
  <si>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</si>
  <si>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</si>
  <si>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</si>
  <si>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</si>
  <si>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</si>
  <si>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</si>
  <si>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</si>
  <si>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</si>
  <si>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</si>
  <si>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</si>
  <si>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</si>
  <si>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</si>
  <si>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</si>
  <si>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</si>
  <si>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</si>
  <si>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</si>
  <si>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</si>
  <si>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</si>
  <si>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</si>
  <si>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</si>
  <si>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</si>
  <si>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</si>
  <si>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</si>
  <si>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</si>
  <si>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</si>
  <si>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</si>
  <si>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</si>
  <si>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</si>
  <si>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</si>
  <si>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</si>
  <si>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</si>
  <si>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</si>
  <si>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</si>
  <si>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</si>
  <si>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</si>
  <si>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</si>
  <si>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</si>
  <si>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</si>
  <si>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</si>
  <si>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</si>
  <si>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</si>
  <si>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</si>
  <si>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</si>
  <si>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</si>
  <si>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</si>
  <si>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</si>
  <si>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</si>
  <si>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</si>
  <si>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</si>
  <si>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</si>
  <si>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</si>
  <si>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</si>
  <si>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</si>
  <si>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</si>
  <si>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</si>
  <si>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</si>
  <si>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</si>
  <si>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</si>
  <si>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</si>
  <si>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</si>
  <si>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</si>
  <si>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</si>
  <si>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</si>
  <si>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</si>
  <si>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</si>
  <si>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</si>
  <si>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</si>
  <si>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</si>
  <si>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</si>
  <si>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</si>
  <si>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</si>
  <si>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</si>
  <si>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</si>
  <si>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</si>
  <si>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</si>
  <si>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</si>
  <si>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</si>
  <si>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</si>
  <si>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</si>
  <si>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</si>
  <si>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</si>
  <si>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</si>
  <si>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</si>
  <si>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</si>
  <si>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</si>
  <si>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</si>
  <si>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</si>
  <si>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</si>
  <si>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</si>
  <si>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</si>
  <si>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</si>
  <si>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</si>
  <si>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</si>
  <si>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</si>
  <si>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</si>
  <si>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</si>
  <si>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</si>
  <si>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</si>
  <si>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</si>
  <si>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</si>
  <si>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</si>
  <si>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</si>
  <si>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</si>
  <si>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</si>
  <si>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</si>
  <si>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</si>
  <si>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</si>
  <si>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</si>
  <si>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</si>
  <si>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</si>
  <si>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</si>
  <si>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</si>
  <si>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</si>
  <si>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</si>
  <si>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</si>
  <si>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</si>
  <si>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</si>
  <si>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</si>
  <si>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</si>
  <si>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</si>
  <si>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</si>
  <si>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</si>
  <si>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</si>
  <si>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</si>
  <si>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</si>
  <si>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</si>
  <si>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</si>
  <si>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</si>
  <si>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</si>
  <si>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</si>
  <si>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</si>
  <si>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</si>
  <si>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</si>
  <si>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</si>
  <si>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</si>
  <si>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</si>
  <si>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</si>
  <si>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</si>
  <si>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</si>
  <si>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</si>
  <si>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</si>
  <si>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</si>
  <si>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</si>
  <si>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</si>
  <si>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</si>
  <si>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</si>
  <si>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</si>
  <si>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</si>
  <si>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</si>
  <si>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</si>
  <si>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</si>
  <si>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</si>
  <si>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</si>
  <si>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</si>
  <si>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</si>
  <si>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</si>
  <si>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</si>
  <si>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</si>
  <si>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</si>
  <si>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</si>
  <si>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</si>
  <si>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</si>
  <si>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</si>
  <si>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</si>
  <si>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</si>
  <si>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</si>
  <si>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</si>
  <si>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</si>
  <si>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</si>
  <si>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</si>
  <si>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</si>
  <si>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</si>
  <si>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</si>
  <si>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</si>
  <si>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</si>
  <si>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</si>
  <si>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</si>
  <si>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</si>
  <si>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</si>
  <si>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</si>
  <si>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</si>
  <si>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</si>
  <si>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</si>
  <si>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</si>
  <si>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</si>
  <si>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</si>
  <si>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</si>
  <si>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</si>
  <si>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</si>
  <si>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</si>
  <si>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</si>
  <si>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</si>
  <si>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</si>
  <si>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</si>
  <si>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</si>
  <si>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</si>
  <si>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</si>
  <si>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</si>
  <si>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</si>
  <si>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</si>
  <si>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</si>
  <si>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</si>
  <si>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</si>
  <si>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</si>
  <si>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</si>
  <si>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</si>
  <si>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</si>
  <si>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</si>
  <si>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</si>
  <si>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</si>
  <si>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</si>
  <si>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</si>
  <si>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</si>
  <si>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</si>
  <si>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</si>
  <si>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</si>
  <si>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</si>
  <si>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</si>
  <si>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</si>
  <si>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</si>
  <si>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</si>
  <si>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</si>
  <si>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</si>
  <si>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</si>
  <si>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</si>
  <si>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</si>
  <si>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</si>
  <si>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</si>
  <si>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</si>
  <si>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</si>
  <si>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</si>
  <si>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</si>
  <si>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</si>
  <si>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</si>
  <si>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</si>
  <si>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</si>
  <si>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</si>
  <si>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</si>
  <si>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</si>
  <si>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</si>
  <si>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</si>
  <si>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</si>
  <si>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</si>
  <si>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</si>
  <si>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</si>
  <si>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</si>
  <si>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</si>
  <si>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</si>
  <si>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</si>
  <si>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</si>
  <si>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</si>
  <si>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</si>
  <si>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</si>
  <si>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</si>
  <si>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</si>
  <si>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</si>
  <si>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</si>
  <si>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</si>
  <si>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</si>
  <si>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</si>
  <si>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</si>
  <si>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</si>
  <si>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</si>
  <si>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</si>
  <si>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</si>
  <si>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</si>
  <si>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</si>
  <si>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</si>
  <si>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</si>
  <si>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</si>
  <si>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</si>
  <si>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</si>
  <si>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</si>
  <si>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</si>
  <si>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</si>
  <si>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</si>
  <si>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</si>
  <si>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</si>
  <si>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</si>
  <si>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</si>
  <si>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</si>
  <si>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</si>
  <si>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</si>
  <si>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</si>
  <si>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</si>
  <si>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</si>
  <si>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</si>
  <si>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</si>
  <si>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</si>
  <si>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</si>
  <si>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</si>
  <si>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</si>
  <si>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</si>
  <si>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</si>
  <si>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</si>
  <si>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</si>
  <si>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</si>
  <si>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</si>
  <si>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</si>
  <si>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</si>
  <si>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</si>
  <si>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</si>
  <si>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</si>
  <si>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</si>
  <si>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</si>
  <si>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</si>
  <si>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</si>
  <si>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</si>
  <si>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</si>
  <si>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</si>
  <si>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</si>
  <si>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</si>
  <si>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</si>
  <si>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</si>
  <si>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</si>
  <si>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</si>
  <si>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</si>
  <si>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</si>
  <si>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</si>
  <si>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</si>
  <si>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</si>
  <si>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</si>
  <si>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</si>
  <si>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</si>
  <si>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</si>
  <si>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</si>
  <si>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</si>
  <si>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</si>
  <si>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</si>
  <si>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</si>
  <si>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</si>
  <si>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</si>
  <si>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</si>
  <si>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</si>
  <si>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</si>
  <si>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</si>
  <si>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</si>
  <si>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</si>
  <si>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</si>
  <si>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</si>
  <si>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</si>
  <si>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</si>
  <si>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</si>
  <si>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</si>
  <si>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</si>
  <si>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</si>
  <si>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</si>
  <si>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</si>
  <si>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</si>
  <si>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</si>
  <si>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</si>
  <si>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</si>
  <si>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</si>
  <si>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</si>
  <si>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</si>
  <si>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</si>
  <si>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</si>
  <si>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</si>
  <si>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</si>
  <si>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</si>
  <si>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</si>
  <si>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</si>
  <si>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</si>
  <si>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</si>
  <si>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</si>
  <si>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</si>
  <si>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</si>
  <si>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</si>
  <si>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</si>
  <si>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</si>
  <si>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</si>
  <si>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</si>
  <si>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</si>
  <si>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</si>
  <si>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</si>
  <si>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</si>
  <si>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</si>
  <si>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</si>
  <si>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</si>
  <si>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</si>
  <si>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</si>
  <si>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</si>
  <si>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</si>
  <si>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</si>
  <si>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</si>
  <si>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</si>
  <si>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</si>
  <si>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</si>
  <si>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</si>
  <si>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</si>
  <si>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</si>
  <si>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</si>
  <si>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</si>
  <si>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</si>
  <si>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</si>
  <si>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</si>
  <si>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</si>
  <si>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</si>
  <si>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</si>
  <si>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</si>
  <si>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</si>
  <si>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</si>
  <si>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</si>
  <si>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</si>
  <si>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</si>
  <si>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</si>
  <si>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</si>
  <si>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</si>
  <si>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</si>
  <si>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</si>
  <si>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</si>
  <si>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</si>
  <si>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</si>
  <si>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</si>
  <si>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</si>
  <si>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</si>
  <si>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</si>
  <si>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</si>
  <si>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</si>
  <si>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</si>
  <si>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</si>
  <si>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</si>
  <si>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</si>
  <si>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</si>
  <si>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</si>
  <si>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</si>
  <si>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</si>
  <si>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</si>
  <si>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</si>
  <si>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</si>
  <si>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</si>
  <si>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</si>
  <si>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</si>
  <si>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</si>
  <si>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</si>
  <si>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</si>
  <si>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</si>
  <si>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</si>
  <si>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</si>
  <si>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</si>
  <si>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</si>
  <si>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</si>
  <si>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</si>
  <si>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</si>
  <si>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</si>
  <si>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</si>
  <si>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</si>
  <si>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</si>
  <si>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</si>
  <si>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</si>
  <si>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</si>
  <si>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</si>
  <si>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</si>
  <si>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</si>
  <si>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</si>
  <si>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</si>
  <si>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</si>
  <si>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</si>
  <si>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</si>
  <si>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</si>
  <si>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</si>
  <si>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</si>
  <si>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</si>
  <si>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</si>
  <si>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</si>
  <si>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</si>
  <si>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</si>
  <si>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</si>
  <si>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</si>
  <si>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</si>
  <si>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</si>
  <si>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</si>
  <si>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</si>
  <si>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</si>
  <si>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</si>
  <si>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</si>
  <si>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</si>
  <si>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</si>
  <si>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</si>
  <si>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</si>
  <si>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</si>
  <si>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</si>
  <si>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</si>
  <si>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</si>
  <si>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</si>
  <si>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</si>
  <si>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</si>
  <si>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</si>
  <si>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</si>
  <si>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</si>
  <si>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</si>
  <si>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</si>
  <si>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</si>
  <si>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</si>
  <si>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</si>
  <si>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</si>
  <si>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</si>
  <si>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</si>
  <si>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</si>
  <si>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</si>
  <si>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</si>
  <si>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</si>
  <si>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</si>
  <si>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</si>
  <si>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</si>
  <si>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</si>
  <si>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</si>
  <si>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</si>
  <si>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</si>
  <si>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</si>
  <si>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</si>
  <si>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</si>
  <si>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</si>
  <si>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</si>
  <si>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</si>
  <si>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</si>
  <si>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</si>
  <si>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</si>
  <si>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</si>
  <si>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</si>
  <si>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</si>
  <si>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</si>
  <si>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</si>
  <si>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</si>
  <si>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</si>
  <si>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</si>
  <si>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</si>
  <si>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</si>
  <si>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</si>
  <si>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</si>
  <si>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</si>
  <si>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</si>
  <si>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</si>
  <si>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</si>
  <si>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</si>
  <si>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</si>
  <si>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</si>
  <si>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</si>
  <si>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</si>
  <si>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</si>
  <si>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</si>
  <si>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</si>
  <si>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</si>
  <si>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</si>
  <si>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</si>
  <si>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</si>
  <si>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</si>
  <si>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</si>
  <si>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</si>
  <si>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</si>
  <si>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</si>
  <si>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</si>
  <si>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</si>
  <si>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</si>
  <si>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</si>
  <si>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</si>
  <si>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</si>
  <si>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</si>
  <si>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</si>
  <si>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</si>
  <si>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</si>
  <si>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</si>
  <si>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</si>
  <si>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</si>
  <si>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</si>
  <si>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</si>
  <si>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</si>
  <si>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</si>
  <si>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</si>
  <si>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</si>
  <si>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</si>
  <si>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</si>
  <si>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</si>
  <si>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</si>
  <si>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</si>
  <si>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</si>
  <si>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</si>
  <si>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</si>
  <si>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</si>
  <si>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</si>
  <si>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</si>
  <si>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</si>
  <si>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</si>
  <si>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</si>
  <si>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</si>
  <si>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</si>
  <si>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</si>
  <si>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</si>
  <si>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</si>
  <si>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</si>
  <si>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</si>
  <si>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</si>
  <si>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</si>
  <si>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</si>
  <si>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</si>
  <si>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</si>
  <si>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</si>
  <si>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</si>
  <si>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</si>
  <si>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</si>
  <si>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</si>
  <si>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</si>
  <si>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</si>
  <si>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</si>
  <si>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</si>
  <si>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</si>
  <si>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</si>
  <si>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</si>
  <si>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</si>
  <si>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</si>
  <si>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</si>
  <si>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</si>
  <si>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</si>
  <si>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</si>
  <si>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</si>
  <si>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</si>
  <si>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</si>
  <si>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</si>
  <si>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</si>
  <si>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</si>
  <si>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</si>
  <si>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</si>
  <si>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</si>
  <si>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</si>
  <si>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</si>
  <si>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</si>
  <si>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</si>
  <si>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</si>
  <si>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</si>
  <si>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</si>
  <si>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</si>
  <si>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</si>
  <si>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</si>
  <si>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</si>
  <si>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</si>
  <si>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</si>
  <si>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</si>
  <si>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</si>
  <si>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</si>
  <si>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</si>
  <si>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</si>
  <si>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</si>
  <si>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</si>
  <si>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</si>
  <si>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</si>
  <si>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</si>
  <si>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</si>
  <si>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</si>
  <si>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</si>
  <si>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</si>
  <si>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</si>
  <si>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</si>
  <si>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</si>
  <si>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</si>
  <si>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</si>
  <si>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</si>
  <si>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</si>
  <si>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</si>
  <si>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</si>
  <si>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</si>
  <si>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</si>
  <si>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</si>
  <si>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</si>
  <si>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</si>
  <si>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</si>
  <si>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</si>
  <si>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</si>
  <si>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</si>
  <si>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</si>
  <si>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</si>
  <si>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</si>
  <si>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</si>
  <si>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</si>
  <si>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</si>
  <si>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</si>
  <si>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</si>
  <si>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</si>
  <si>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</si>
  <si>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</si>
  <si>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</si>
  <si>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</si>
  <si>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</si>
  <si>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</si>
  <si>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</si>
  <si>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</si>
  <si>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</si>
  <si>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</si>
  <si>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</si>
  <si>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</si>
  <si>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</si>
  <si>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</si>
  <si>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</si>
  <si>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</si>
  <si>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</si>
  <si>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</si>
  <si>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</si>
  <si>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</si>
  <si>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</si>
  <si>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</si>
  <si>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</si>
  <si>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</si>
  <si>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</si>
  <si>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</si>
  <si>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</si>
  <si>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</si>
  <si>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</si>
  <si>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</si>
  <si>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</si>
  <si>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</si>
  <si>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</si>
  <si>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</si>
  <si>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</si>
  <si>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</si>
  <si>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</si>
  <si>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</si>
  <si>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</si>
  <si>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</si>
  <si>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</si>
  <si>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</si>
  <si>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</si>
  <si>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</si>
  <si>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</si>
  <si>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</si>
  <si>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</si>
  <si>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</si>
  <si>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</si>
  <si>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</si>
  <si>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</si>
  <si>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</si>
  <si>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</si>
  <si>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</si>
  <si>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</si>
  <si>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</si>
  <si>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</si>
  <si>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</si>
  <si>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</si>
  <si>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</si>
  <si>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</si>
  <si>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</si>
  <si>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</si>
  <si>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</si>
  <si>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</si>
  <si>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</si>
  <si>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</si>
  <si>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</si>
  <si>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</si>
  <si>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</si>
  <si>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</si>
  <si>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</si>
  <si>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</si>
  <si>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</si>
  <si>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</si>
  <si>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</si>
  <si>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</si>
  <si>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</si>
  <si>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</si>
  <si>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</si>
  <si>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</si>
  <si>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</si>
  <si>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</si>
  <si>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</si>
  <si>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</si>
  <si>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</si>
  <si>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</si>
  <si>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</si>
  <si>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</si>
  <si>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</si>
  <si>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</si>
  <si>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</si>
  <si>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</si>
  <si>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</si>
  <si>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</si>
  <si>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</si>
  <si>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</si>
  <si>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</si>
  <si>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</si>
  <si>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</si>
  <si>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</si>
  <si>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</si>
  <si>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</si>
  <si>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</si>
  <si>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</si>
  <si>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</si>
  <si>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</si>
  <si>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</si>
  <si>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</si>
  <si>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</si>
  <si>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</si>
  <si>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</si>
  <si>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</si>
  <si>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</si>
  <si>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</si>
  <si>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</si>
  <si>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</si>
  <si>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</si>
  <si>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</si>
  <si>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</si>
  <si>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</si>
  <si>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</si>
  <si>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</si>
  <si>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</si>
  <si>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</si>
  <si>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</si>
  <si>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</si>
  <si>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</si>
  <si>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</si>
  <si>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</si>
  <si>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</si>
  <si>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</si>
  <si>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</si>
  <si>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</si>
  <si>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</si>
  <si>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</si>
  <si>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</si>
  <si>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</si>
  <si>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</si>
  <si>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</si>
  <si>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</si>
  <si>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</si>
  <si>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</si>
  <si>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</si>
  <si>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</si>
  <si>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</si>
  <si>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</si>
  <si>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</si>
  <si>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</si>
  <si>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</si>
  <si>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</si>
  <si>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</si>
  <si>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</si>
  <si>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</si>
  <si>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</si>
  <si>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</si>
  <si>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</si>
  <si>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</si>
  <si>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</si>
  <si>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</si>
  <si>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</si>
  <si>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</si>
  <si>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</si>
  <si>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</si>
  <si>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</si>
  <si>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</si>
  <si>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</si>
  <si>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</si>
  <si>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</si>
  <si>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</si>
  <si>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</si>
  <si>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</si>
  <si>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</si>
  <si>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</si>
  <si>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</si>
  <si>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</si>
  <si>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</si>
  <si>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</si>
  <si>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</si>
  <si>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</si>
  <si>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</si>
  <si>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</si>
  <si>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</si>
  <si>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</si>
  <si>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</si>
  <si>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</si>
  <si>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</si>
  <si>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</si>
  <si>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</si>
  <si>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</si>
  <si>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</si>
  <si>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</si>
  <si>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</si>
  <si>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</si>
  <si>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</si>
  <si>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</si>
  <si>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</si>
  <si>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</si>
  <si>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</si>
  <si>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</si>
  <si>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</si>
  <si>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</si>
  <si>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</si>
  <si>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</si>
  <si>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</si>
  <si>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</si>
  <si>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</si>
  <si>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</si>
  <si>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</si>
  <si>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</si>
  <si>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</si>
  <si>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</si>
  <si>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</si>
  <si>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</si>
  <si>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</si>
  <si>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</si>
  <si>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</si>
  <si>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</si>
  <si>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</si>
  <si>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</si>
  <si>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</si>
  <si>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</si>
  <si>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</si>
  <si>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</si>
  <si>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</si>
  <si>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</si>
  <si>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</si>
  <si>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</si>
  <si>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</si>
  <si>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</si>
  <si>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</si>
  <si>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</si>
  <si>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</si>
  <si>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</si>
  <si>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</si>
  <si>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</si>
  <si>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</si>
  <si>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</si>
  <si>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</si>
  <si>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</si>
  <si>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</si>
  <si>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</si>
  <si>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</si>
  <si>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</si>
  <si>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</si>
  <si>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</si>
  <si>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</si>
  <si>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</si>
  <si>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</si>
  <si>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</si>
  <si>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</si>
  <si>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</si>
  <si>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</si>
  <si>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</si>
  <si>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</si>
  <si>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</si>
  <si>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</si>
  <si>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</si>
  <si>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</si>
  <si>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</si>
  <si>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</si>
  <si>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</si>
  <si>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</si>
  <si>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</si>
  <si>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</si>
  <si>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</si>
  <si>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</si>
  <si>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</si>
  <si>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</si>
  <si>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</si>
  <si>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</si>
  <si>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</si>
  <si>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</si>
  <si>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</si>
  <si>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</si>
  <si>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</si>
  <si>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</si>
  <si>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</si>
  <si>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</si>
  <si>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</si>
  <si>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</si>
  <si>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</si>
  <si>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</si>
  <si>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</si>
  <si>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</si>
  <si>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</si>
  <si>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</si>
  <si>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</si>
  <si>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</si>
  <si>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</si>
  <si>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</si>
  <si>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</si>
  <si>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</si>
  <si>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</si>
  <si>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</si>
  <si>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</si>
  <si>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</si>
  <si>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</si>
  <si>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</si>
  <si>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</si>
  <si>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</si>
  <si>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</si>
  <si>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</si>
  <si>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</si>
  <si>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</si>
  <si>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</si>
  <si>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</si>
  <si>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</si>
  <si>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</si>
  <si>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</si>
  <si>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</si>
  <si>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</si>
  <si>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</si>
  <si>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</si>
  <si>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</si>
  <si>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</si>
  <si>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</si>
  <si>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</si>
  <si>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</si>
  <si>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</si>
  <si>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</si>
  <si>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</si>
  <si>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</si>
  <si>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</si>
  <si>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</si>
  <si>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</si>
  <si>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</si>
  <si>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</si>
  <si>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</si>
  <si>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</si>
  <si>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</si>
  <si>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</si>
  <si>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</si>
  <si>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</si>
  <si>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</si>
  <si>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</si>
  <si>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</si>
  <si>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</si>
  <si>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</si>
  <si>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</si>
  <si>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</si>
  <si>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</si>
  <si>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</si>
  <si>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</si>
  <si>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</si>
  <si>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</si>
  <si>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</si>
  <si>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</si>
  <si>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</si>
  <si>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</si>
  <si>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</si>
  <si>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</si>
  <si>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</si>
  <si>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</si>
  <si>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</si>
  <si>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</si>
  <si>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</si>
  <si>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</si>
  <si>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</si>
  <si>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</si>
  <si>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</si>
  <si>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</si>
  <si>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</si>
  <si>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</si>
  <si>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</si>
  <si>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</si>
  <si>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</si>
  <si>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</si>
  <si>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</si>
  <si>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</si>
  <si>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</si>
  <si>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</si>
  <si>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</si>
  <si>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</si>
  <si>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</si>
  <si>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</si>
  <si>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</si>
  <si>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</si>
  <si>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</si>
  <si>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</si>
  <si>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</si>
  <si>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</si>
  <si>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</si>
  <si>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</si>
  <si>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</si>
  <si>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</si>
  <si>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</si>
  <si>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</si>
  <si>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</si>
  <si>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</si>
  <si>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</si>
  <si>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</si>
  <si>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</si>
  <si>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</si>
  <si>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</si>
  <si>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</si>
  <si>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</si>
  <si>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</si>
  <si>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</si>
  <si>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</si>
  <si>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</si>
  <si>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</si>
  <si>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</si>
  <si>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</si>
  <si>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</si>
  <si>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</si>
  <si>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</si>
  <si>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</si>
  <si>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</si>
  <si>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</si>
  <si>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</si>
  <si>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</si>
  <si>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</si>
  <si>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</si>
  <si>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</si>
  <si>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</si>
  <si>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</si>
  <si>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</si>
  <si>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</si>
  <si>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</si>
  <si>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</si>
  <si>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</si>
  <si>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</si>
  <si>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</si>
  <si>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</si>
  <si>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</si>
  <si>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</si>
  <si>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</si>
  <si>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</si>
  <si>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</si>
  <si>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</si>
  <si>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</si>
  <si>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</si>
  <si>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</si>
  <si>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</si>
  <si>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</si>
  <si>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</si>
  <si>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</si>
  <si>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</si>
  <si>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</si>
  <si>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</si>
  <si>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</si>
  <si>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</si>
  <si>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</si>
  <si>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</si>
  <si>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</si>
  <si>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</si>
  <si>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</si>
  <si>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</si>
  <si>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</si>
  <si>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</si>
  <si>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</si>
  <si>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</si>
  <si>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</si>
  <si>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</si>
  <si>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</si>
  <si>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</si>
  <si>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</si>
  <si>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</si>
  <si>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</si>
  <si>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</si>
  <si>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</si>
  <si>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</si>
  <si>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</si>
  <si>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</si>
  <si>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</si>
  <si>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</si>
  <si>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</si>
  <si>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</si>
  <si>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</si>
  <si>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</si>
  <si>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</si>
  <si>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</si>
  <si>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</si>
  <si>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</si>
  <si>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</si>
  <si>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</si>
  <si>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</si>
  <si>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</si>
  <si>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</si>
  <si>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</si>
  <si>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</si>
  <si>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</si>
  <si>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</si>
  <si>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</si>
  <si>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</si>
  <si>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</si>
  <si>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</si>
  <si>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</si>
  <si>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</si>
  <si>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</si>
  <si>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</si>
  <si>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</si>
  <si>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</si>
  <si>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</si>
  <si>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</si>
  <si>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</si>
  <si>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</si>
  <si>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</si>
  <si>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</si>
  <si>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</si>
  <si>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</si>
  <si>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</si>
  <si>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</si>
  <si>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</si>
  <si>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</si>
  <si>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</si>
  <si>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</si>
  <si>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</si>
  <si>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</si>
  <si>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</si>
  <si>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</si>
  <si>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</si>
  <si>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</si>
  <si>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</si>
  <si>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</si>
  <si>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</si>
  <si>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</si>
  <si>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</si>
  <si>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</si>
  <si>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</si>
  <si>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</si>
  <si>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</si>
  <si>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</si>
  <si>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</si>
  <si>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</si>
  <si>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</si>
  <si>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</si>
  <si>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</si>
  <si>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</si>
  <si>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</si>
  <si>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</si>
  <si>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</si>
  <si>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</si>
  <si>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</si>
  <si>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</si>
  <si>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</si>
  <si>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</si>
  <si>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</si>
  <si>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</si>
  <si>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</si>
  <si>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</si>
  <si>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</si>
  <si>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</si>
  <si>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</si>
  <si>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</si>
  <si>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</si>
  <si>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</si>
  <si>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</si>
  <si>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</si>
  <si>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</si>
  <si>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</si>
  <si>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</si>
  <si>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</si>
  <si>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</si>
  <si>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</si>
  <si>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</si>
  <si>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</si>
  <si>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</si>
  <si>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</si>
  <si>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</si>
  <si>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</si>
  <si>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</si>
  <si>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</si>
  <si>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</si>
  <si>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</si>
  <si>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</si>
  <si>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</si>
  <si>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</si>
  <si>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</si>
  <si>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</si>
  <si>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</si>
  <si>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</si>
  <si>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</si>
  <si>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</si>
  <si>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</si>
  <si>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</si>
  <si>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</si>
  <si>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</si>
  <si>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</si>
  <si>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</si>
  <si>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</si>
  <si>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</si>
  <si>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</si>
  <si>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</si>
  <si>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</si>
  <si>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</si>
  <si>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</si>
  <si>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</si>
  <si>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</si>
  <si>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</si>
  <si>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</si>
  <si>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</si>
  <si>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</si>
  <si>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</si>
  <si>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</si>
  <si>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</si>
  <si>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</si>
  <si>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</si>
  <si>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</si>
  <si>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</si>
  <si>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</si>
  <si>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</si>
  <si>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</si>
  <si>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</si>
  <si>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</si>
  <si>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</si>
  <si>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</si>
  <si>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</si>
  <si>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</si>
  <si>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</si>
  <si>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</si>
  <si>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</si>
  <si>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</si>
  <si>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</si>
  <si>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</si>
  <si>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</si>
  <si>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</si>
  <si>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</si>
  <si>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</si>
  <si>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</si>
  <si>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</si>
  <si>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</si>
  <si>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</si>
  <si>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</si>
  <si>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</si>
  <si>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</si>
  <si>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</si>
  <si>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</si>
  <si>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</si>
  <si>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</si>
  <si>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</si>
  <si>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</si>
  <si>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</si>
  <si>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</si>
  <si>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</si>
  <si>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</si>
  <si>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</si>
  <si>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</si>
  <si>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</si>
  <si>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</si>
  <si>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</si>
  <si>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</si>
  <si>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</si>
  <si>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</si>
  <si>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</si>
  <si>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</si>
  <si>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</si>
  <si>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</si>
  <si>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</si>
  <si>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</si>
  <si>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</si>
  <si>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</si>
  <si>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</si>
  <si>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</si>
  <si>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</si>
  <si>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</si>
  <si>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</si>
  <si>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</si>
  <si>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</si>
  <si>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</si>
  <si>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</si>
  <si>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</si>
  <si>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</si>
  <si>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</si>
  <si>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</si>
  <si>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</si>
  <si>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</si>
  <si>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</si>
  <si>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</si>
  <si>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</si>
  <si>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</si>
  <si>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</si>
  <si>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</si>
  <si>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</si>
  <si>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</si>
  <si>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</si>
  <si>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</si>
  <si>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</si>
  <si>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</si>
  <si>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</si>
  <si>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</si>
  <si>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</si>
  <si>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</si>
  <si>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</si>
  <si>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</si>
  <si>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</si>
  <si>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</si>
  <si>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</si>
  <si>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</si>
  <si>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</si>
  <si>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</si>
  <si>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</si>
  <si>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</si>
  <si>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</si>
  <si>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</si>
  <si>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</si>
  <si>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</si>
  <si>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</si>
  <si>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</si>
  <si>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</si>
  <si>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</si>
  <si>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</si>
  <si>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</si>
  <si>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</si>
  <si>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</si>
  <si>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</si>
  <si>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</si>
  <si>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</si>
  <si>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</si>
  <si>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</si>
  <si>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</si>
  <si>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</si>
  <si>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</si>
  <si>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</si>
  <si>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</si>
  <si>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</si>
  <si>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</si>
  <si>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</si>
  <si>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</si>
  <si>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</si>
  <si>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</si>
  <si>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</si>
  <si>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</si>
  <si>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</si>
  <si>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</si>
  <si>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</si>
  <si>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</si>
  <si>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</si>
  <si>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</si>
  <si>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</si>
  <si>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</si>
  <si>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</si>
  <si>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</si>
  <si>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</si>
  <si>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</si>
  <si>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</si>
  <si>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</si>
  <si>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</si>
  <si>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</si>
  <si>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</si>
  <si>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</si>
  <si>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</si>
  <si>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</si>
  <si>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</si>
  <si>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</si>
  <si>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</si>
  <si>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</si>
  <si>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</si>
  <si>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</si>
  <si>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</si>
  <si>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</si>
  <si>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</si>
  <si>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</si>
  <si>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</si>
  <si>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</si>
  <si>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</si>
  <si>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</si>
  <si>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</si>
  <si>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</si>
  <si>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</si>
  <si>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</si>
  <si>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</si>
  <si>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</si>
  <si>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</si>
  <si>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</si>
  <si>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</si>
  <si>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</si>
  <si>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</si>
  <si>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</si>
  <si>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</si>
  <si>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</si>
  <si>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</si>
  <si>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</si>
  <si>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</si>
  <si>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</si>
  <si>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</si>
  <si>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</si>
  <si>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</si>
  <si>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</si>
  <si>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</si>
  <si>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</si>
  <si>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</si>
  <si>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</si>
  <si>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</si>
  <si>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</si>
  <si>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</si>
  <si>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</si>
  <si>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</si>
  <si>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</si>
  <si>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</si>
  <si>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</si>
  <si>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</si>
  <si>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</si>
  <si>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</si>
  <si>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</si>
  <si>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</si>
  <si>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</si>
  <si>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</si>
  <si>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</si>
  <si>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</si>
  <si>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</si>
  <si>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</si>
  <si>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</si>
  <si>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</si>
  <si>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</si>
  <si>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</si>
  <si>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</si>
  <si>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</si>
  <si>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</si>
  <si>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</si>
  <si>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</si>
  <si>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</si>
  <si>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</si>
  <si>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</si>
  <si>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</si>
  <si>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</si>
  <si>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</si>
  <si>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</si>
  <si>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</si>
  <si>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</si>
  <si>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</si>
  <si>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</si>
  <si>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</si>
  <si>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</si>
  <si>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</si>
  <si>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</si>
  <si>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</si>
  <si>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</si>
  <si>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</si>
  <si>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</si>
  <si>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</si>
  <si>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</si>
  <si>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</si>
  <si>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</si>
  <si>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</si>
  <si>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</si>
  <si>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</si>
  <si>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</si>
  <si>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</si>
  <si>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</si>
  <si>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</si>
  <si>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</si>
  <si>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</si>
  <si>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</si>
  <si>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</si>
  <si>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</si>
  <si>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</si>
  <si>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</si>
  <si>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</si>
  <si>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</si>
  <si>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</si>
  <si>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</si>
  <si>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</si>
  <si>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</si>
  <si>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</si>
  <si>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</si>
  <si>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</si>
  <si>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</si>
  <si>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</si>
  <si>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</si>
  <si>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</si>
  <si>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</si>
  <si>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</si>
  <si>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</si>
  <si>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</si>
  <si>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</si>
  <si>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</si>
  <si>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</si>
  <si>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</si>
  <si>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</si>
  <si>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</si>
  <si>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</si>
  <si>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</si>
  <si>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</si>
  <si>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</si>
  <si>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</si>
  <si>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</si>
  <si>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</si>
  <si>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</si>
  <si>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</si>
  <si>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</si>
  <si>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</si>
  <si>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</si>
  <si>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</si>
  <si>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</si>
  <si>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</si>
  <si>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</si>
  <si>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</si>
  <si>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</si>
  <si>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</si>
  <si>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</si>
  <si>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</si>
  <si>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</si>
  <si>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</si>
  <si>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</si>
  <si>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</si>
  <si>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</si>
  <si>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</si>
  <si>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</si>
  <si>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</si>
  <si>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</si>
  <si>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</si>
  <si>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</si>
  <si>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</si>
  <si>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</si>
  <si>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</si>
  <si>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</si>
  <si>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</si>
  <si>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</si>
  <si>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</si>
  <si>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</si>
  <si>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</si>
  <si>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</si>
  <si>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</si>
  <si>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</si>
  <si>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</si>
  <si>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</si>
  <si>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</si>
  <si>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</si>
  <si>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</si>
  <si>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</si>
  <si>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</si>
  <si>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</si>
  <si>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</si>
  <si>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</si>
  <si>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</si>
  <si>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</si>
  <si>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</si>
  <si>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</si>
  <si>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</si>
  <si>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</si>
  <si>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</si>
  <si>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</si>
  <si>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</si>
  <si>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</si>
  <si>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</si>
  <si>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</si>
  <si>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</si>
  <si>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</si>
  <si>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</si>
  <si>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</si>
  <si>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</si>
  <si>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</si>
  <si>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</si>
  <si>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</si>
  <si>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</si>
  <si>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</si>
  <si>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</si>
  <si>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</si>
  <si>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</si>
  <si>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</si>
  <si>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</si>
  <si>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</si>
  <si>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</si>
  <si>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</si>
  <si>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</si>
  <si>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</si>
  <si>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</si>
  <si>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</si>
  <si>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</si>
  <si>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</si>
  <si>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</si>
  <si>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</si>
  <si>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</si>
  <si>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</si>
  <si>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</si>
  <si>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</si>
  <si>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</si>
  <si>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</si>
  <si>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</si>
  <si>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</si>
  <si>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</si>
  <si>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</si>
  <si>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</si>
  <si>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</si>
  <si>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</si>
  <si>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</si>
  <si>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</si>
  <si>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</si>
  <si>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</si>
  <si>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</si>
  <si>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</si>
  <si>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</si>
  <si>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</si>
  <si>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</si>
  <si>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</si>
  <si>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</si>
  <si>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</si>
  <si>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</si>
  <si>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</si>
  <si>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</si>
  <si>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</si>
  <si>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</si>
  <si>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</si>
  <si>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</si>
  <si>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</si>
  <si>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</si>
  <si>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</si>
  <si>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</si>
  <si>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</si>
  <si>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</si>
  <si>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</si>
  <si>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</si>
  <si>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</si>
  <si>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</si>
  <si>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</si>
  <si>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</si>
  <si>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</si>
  <si>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</si>
  <si>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</si>
  <si>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</si>
  <si>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</si>
  <si>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</si>
  <si>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</si>
  <si>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</si>
  <si>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</si>
  <si>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</si>
  <si>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</si>
  <si>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</si>
  <si>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</si>
  <si>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</si>
  <si>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</si>
  <si>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</si>
  <si>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</si>
  <si>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</si>
  <si>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</si>
  <si>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</si>
  <si>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</si>
  <si>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</si>
  <si>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</si>
  <si>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</si>
  <si>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</si>
  <si>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</si>
  <si>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</si>
  <si>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</si>
  <si>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</si>
  <si>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</si>
  <si>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</si>
  <si>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</si>
  <si>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</si>
  <si>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</si>
  <si>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</si>
  <si>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</si>
  <si>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</si>
  <si>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</si>
  <si>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</si>
  <si>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</si>
  <si>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</si>
  <si>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</si>
  <si>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</si>
  <si>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</si>
  <si>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</si>
  <si>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</si>
  <si>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</si>
  <si>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</si>
  <si>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</si>
  <si>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</si>
  <si>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</si>
  <si>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</si>
  <si>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</si>
  <si>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</si>
  <si>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</si>
  <si>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</si>
  <si>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</si>
  <si>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</si>
  <si>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</si>
  <si>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</si>
  <si>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</si>
  <si>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</si>
  <si>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</si>
  <si>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</si>
  <si>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</si>
  <si>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</si>
  <si>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</si>
  <si>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</si>
  <si>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</si>
  <si>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</si>
  <si>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</si>
  <si>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</si>
  <si>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</si>
  <si>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</si>
  <si>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</si>
  <si>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</si>
  <si>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</si>
  <si>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</si>
  <si>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</si>
  <si>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</si>
  <si>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</si>
  <si>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</si>
  <si>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</si>
  <si>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</si>
  <si>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</si>
  <si>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</si>
  <si>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</si>
  <si>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</si>
  <si>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</si>
  <si>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</si>
  <si>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</si>
  <si>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</si>
  <si>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</si>
  <si>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</si>
  <si>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</si>
  <si>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</si>
  <si>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</si>
  <si>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</si>
  <si>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</si>
  <si>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</si>
  <si>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</si>
  <si>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</si>
  <si>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</si>
  <si>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</si>
  <si>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</si>
  <si>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</si>
  <si>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</si>
  <si>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</si>
  <si>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</si>
  <si>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</si>
  <si>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</si>
  <si>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</si>
  <si>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</si>
  <si>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</si>
  <si>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</si>
  <si>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</si>
  <si>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</si>
  <si>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</si>
  <si>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</si>
  <si>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</si>
  <si>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</si>
  <si>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</si>
  <si>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</si>
  <si>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</si>
  <si>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</si>
  <si>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</si>
  <si>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</si>
  <si>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</si>
  <si>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</si>
  <si>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</si>
  <si>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</si>
  <si>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</si>
  <si>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</si>
  <si>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</si>
  <si>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</si>
  <si>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</si>
  <si>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</si>
  <si>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</si>
  <si>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</si>
  <si>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</si>
  <si>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</si>
  <si>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</si>
  <si>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</si>
  <si>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</si>
  <si>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</si>
  <si>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</si>
  <si>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</si>
  <si>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</si>
  <si>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</si>
  <si>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</si>
  <si>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</si>
  <si>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</si>
  <si>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</si>
  <si>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</si>
  <si>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</si>
  <si>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</si>
  <si>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</si>
  <si>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</si>
  <si>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</si>
  <si>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</si>
  <si>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</si>
  <si>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</si>
  <si>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</si>
  <si>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</si>
  <si>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</si>
  <si>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</si>
  <si>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</si>
  <si>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</si>
  <si>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</si>
  <si>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</si>
  <si>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</si>
  <si>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</si>
  <si>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</si>
  <si>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</si>
  <si>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</si>
  <si>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</si>
  <si>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</si>
  <si>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</si>
  <si>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</si>
  <si>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</si>
  <si>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</si>
  <si>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</si>
  <si>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</si>
  <si>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</si>
  <si>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</si>
  <si>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</si>
  <si>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</si>
  <si>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</si>
  <si>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</si>
  <si>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</si>
  <si>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</si>
  <si>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</si>
  <si>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</si>
  <si>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</si>
  <si>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</si>
  <si>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</si>
  <si>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</si>
  <si>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</si>
  <si>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</si>
  <si>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</si>
  <si>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</si>
  <si>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</si>
  <si>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</si>
  <si>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</si>
  <si>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</si>
  <si>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</si>
  <si>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</si>
  <si>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</si>
  <si>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</si>
  <si>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</si>
  <si>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</si>
  <si>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</si>
  <si>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</si>
  <si>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</si>
  <si>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</si>
  <si>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</si>
  <si>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</si>
  <si>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</si>
  <si>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</si>
  <si>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</si>
  <si>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</si>
  <si>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</si>
  <si>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</si>
  <si>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</si>
  <si>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</si>
  <si>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</si>
  <si>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</si>
  <si>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</si>
  <si>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</si>
  <si>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</si>
  <si>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</si>
  <si>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</si>
  <si>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</si>
  <si>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</si>
  <si>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</si>
  <si>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</si>
  <si>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</si>
  <si>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</si>
  <si>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</si>
  <si>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</si>
  <si>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</si>
  <si>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</si>
  <si>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</si>
  <si>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</si>
  <si>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</si>
  <si>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</si>
  <si>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</si>
  <si>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</si>
  <si>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</si>
  <si>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</si>
  <si>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</si>
  <si>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</si>
  <si>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</si>
  <si>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</si>
  <si>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</si>
  <si>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</si>
  <si>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</si>
  <si>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</si>
  <si>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</si>
  <si>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</si>
  <si>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</si>
  <si>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</si>
  <si>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</si>
  <si>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</si>
  <si>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</si>
  <si>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</si>
  <si>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</si>
  <si>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</si>
  <si>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</si>
  <si>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</si>
  <si>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</si>
  <si>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</si>
  <si>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</si>
  <si>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</si>
  <si>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</si>
  <si>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</si>
  <si>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</si>
  <si>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</si>
  <si>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</si>
  <si>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</si>
  <si>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</si>
  <si>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</si>
  <si>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</si>
  <si>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</si>
  <si>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</si>
  <si>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</si>
  <si>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</si>
  <si>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</si>
  <si>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</si>
  <si>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</si>
  <si>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</si>
  <si>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</si>
  <si>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</si>
  <si>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</si>
  <si>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</si>
  <si>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</si>
  <si>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</si>
  <si>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</si>
  <si>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</si>
  <si>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</si>
  <si>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</si>
  <si>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</si>
  <si>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</si>
  <si>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</si>
  <si>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</si>
  <si>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</si>
  <si>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</si>
  <si>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</si>
  <si>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</si>
  <si>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</si>
  <si>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</si>
  <si>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</si>
  <si>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</si>
  <si>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</si>
  <si>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</si>
  <si>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</si>
  <si>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</si>
  <si>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</si>
  <si>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</si>
  <si>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</si>
  <si>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</si>
  <si>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</si>
  <si>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</si>
  <si>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</si>
  <si>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</si>
  <si>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</si>
  <si>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</si>
  <si>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</si>
  <si>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</si>
  <si>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</si>
  <si>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</si>
  <si>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</si>
  <si>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</si>
  <si>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</si>
  <si>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</si>
  <si>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</si>
  <si>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</si>
  <si>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</si>
  <si>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</si>
  <si>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</si>
  <si>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</si>
  <si>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</si>
  <si>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</si>
  <si>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</si>
  <si>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</si>
  <si>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</si>
  <si>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</si>
  <si>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</si>
  <si>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</si>
  <si>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</si>
  <si>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</si>
  <si>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</si>
  <si>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</si>
  <si>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</si>
  <si>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</si>
  <si>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</si>
  <si>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</si>
  <si>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</si>
  <si>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</si>
  <si>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</si>
  <si>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</si>
  <si>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</si>
  <si>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</si>
  <si>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</si>
  <si>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</si>
  <si>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</si>
  <si>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</si>
  <si>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</si>
  <si>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</si>
  <si>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</si>
  <si>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</si>
  <si>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</si>
  <si>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</si>
  <si>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</si>
  <si>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</si>
  <si>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</si>
  <si>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</si>
  <si>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</si>
  <si>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</si>
  <si>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</si>
  <si>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</si>
  <si>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</si>
  <si>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</si>
  <si>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</si>
  <si>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</si>
  <si>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</si>
  <si>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</si>
  <si>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</si>
  <si>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</si>
  <si>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</si>
  <si>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</si>
  <si>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</si>
  <si>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</si>
  <si>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</si>
  <si>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</si>
  <si>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</si>
  <si>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</si>
  <si>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</si>
  <si>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</si>
  <si>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</si>
  <si>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</si>
  <si>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</si>
  <si>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</si>
  <si>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</si>
  <si>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</si>
  <si>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</si>
  <si>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</si>
  <si>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</si>
  <si>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</si>
  <si>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</si>
  <si>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</si>
  <si>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</si>
  <si>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</si>
  <si>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</si>
  <si>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</si>
  <si>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</si>
  <si>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</si>
  <si>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</si>
  <si>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</si>
  <si>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</si>
  <si>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</si>
  <si>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</si>
  <si>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</si>
  <si>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</si>
  <si>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</si>
  <si>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</si>
  <si>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</si>
  <si>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</si>
  <si>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</si>
  <si>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</si>
  <si>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</si>
  <si>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</si>
  <si>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</si>
  <si>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</si>
  <si>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</si>
  <si>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</si>
  <si>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</si>
  <si>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</si>
  <si>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</si>
  <si>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</si>
  <si>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</si>
  <si>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</si>
  <si>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</si>
  <si>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</si>
  <si>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</si>
  <si>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</si>
  <si>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</si>
  <si>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</si>
  <si>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</si>
  <si>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</si>
  <si>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</si>
  <si>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</si>
  <si>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</si>
  <si>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</si>
  <si>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</si>
  <si>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</si>
  <si>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</si>
  <si>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</si>
  <si>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</si>
  <si>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</si>
  <si>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</si>
  <si>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</si>
  <si>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</si>
  <si>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</si>
  <si>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</si>
  <si>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</si>
  <si>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</si>
  <si>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</si>
  <si>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</si>
  <si>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</si>
  <si>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</si>
  <si>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</si>
  <si>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</si>
  <si>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</si>
  <si>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</si>
  <si>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</si>
  <si>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</si>
  <si>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</si>
  <si>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</si>
  <si>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</si>
  <si>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</si>
  <si>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</si>
  <si>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</si>
  <si>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</si>
  <si>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</si>
  <si>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</si>
  <si>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</si>
  <si>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</si>
  <si>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</si>
  <si>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</si>
  <si>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</si>
  <si>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</si>
  <si>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</si>
  <si>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</si>
  <si>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</si>
  <si>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</si>
  <si>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</si>
  <si>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</si>
  <si>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</si>
  <si>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</si>
  <si>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</si>
  <si>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</si>
  <si>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</si>
  <si>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</si>
  <si>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</si>
  <si>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</si>
  <si>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</si>
  <si>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</si>
  <si>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</si>
  <si>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</si>
  <si>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</si>
  <si>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</si>
  <si>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</si>
  <si>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</si>
  <si>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</si>
  <si>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</si>
  <si>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</si>
  <si>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</si>
  <si>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</si>
  <si>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</si>
  <si>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</si>
  <si>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</si>
  <si>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</si>
  <si>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</si>
  <si>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</si>
  <si>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</si>
  <si>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</si>
  <si>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</si>
  <si>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</si>
  <si>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</si>
  <si>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</si>
  <si>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</si>
  <si>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</si>
  <si>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</si>
  <si>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</si>
  <si>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</si>
  <si>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</si>
  <si>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</si>
  <si>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</si>
  <si>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</si>
  <si>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</si>
  <si>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</si>
  <si>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</si>
  <si>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</si>
  <si>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</si>
  <si>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</si>
  <si>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</si>
  <si>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</si>
  <si>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</si>
  <si>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</si>
  <si>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</si>
  <si>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</si>
  <si>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</si>
  <si>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</si>
  <si>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</si>
  <si>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</si>
  <si>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</si>
  <si>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</si>
  <si>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</si>
  <si>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</si>
  <si>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</si>
  <si>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</si>
  <si>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</si>
  <si>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</si>
  <si>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</si>
  <si>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</si>
  <si>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</si>
  <si>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</si>
  <si>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</si>
  <si>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</si>
  <si>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</si>
  <si>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</si>
  <si>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</si>
  <si>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</si>
  <si>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</si>
  <si>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</si>
  <si>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</si>
  <si>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</si>
  <si>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</si>
  <si>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</si>
  <si>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</si>
  <si>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</si>
  <si>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</si>
  <si>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</si>
  <si>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</si>
  <si>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</si>
  <si>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</si>
  <si>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</si>
  <si>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</si>
  <si>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</si>
  <si>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</si>
  <si>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</si>
  <si>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</si>
  <si>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</si>
  <si>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</si>
  <si>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</si>
  <si>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</si>
  <si>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</si>
  <si>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</si>
  <si>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</si>
  <si>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</si>
  <si>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</si>
  <si>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</si>
  <si>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</si>
  <si>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</si>
  <si>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</si>
  <si>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</si>
  <si>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</si>
  <si>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</si>
  <si>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</si>
  <si>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</si>
  <si>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</si>
  <si>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</si>
  <si>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</si>
  <si>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</si>
  <si>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</si>
  <si>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</si>
  <si>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</si>
  <si>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</si>
  <si>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</si>
  <si>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</si>
  <si>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</si>
  <si>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</si>
  <si>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</si>
  <si>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</si>
  <si>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</si>
  <si>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</si>
  <si>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</si>
  <si>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</si>
  <si>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</si>
  <si>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</si>
  <si>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</si>
  <si>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</si>
  <si>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</si>
  <si>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</si>
  <si>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</si>
  <si>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</si>
  <si>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</si>
  <si>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</si>
  <si>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</si>
  <si>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</si>
  <si>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</si>
  <si>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</si>
  <si>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</si>
  <si>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</si>
  <si>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</si>
  <si>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</si>
  <si>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</si>
  <si>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</si>
  <si>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</si>
  <si>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</si>
  <si>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</si>
  <si>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</si>
  <si>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</si>
  <si>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</si>
  <si>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</si>
  <si>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</si>
  <si>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</si>
  <si>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</si>
  <si>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</si>
  <si>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</si>
  <si>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</si>
  <si>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</si>
  <si>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</si>
  <si>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</si>
  <si>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</si>
  <si>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</si>
  <si>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</si>
  <si>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</si>
  <si>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</si>
  <si>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</si>
  <si>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</si>
  <si>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</si>
  <si>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</si>
  <si>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</si>
  <si>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</si>
  <si>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</si>
  <si>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</si>
  <si>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</si>
  <si>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</si>
  <si>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</si>
  <si>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</si>
  <si>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</si>
  <si>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</si>
  <si>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</si>
  <si>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</si>
  <si>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</si>
  <si>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</si>
  <si>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</si>
  <si>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</si>
  <si>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</si>
  <si>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</si>
  <si>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</si>
  <si>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</si>
  <si>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</si>
  <si>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</si>
  <si>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</si>
  <si>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</si>
  <si>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</si>
  <si>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</si>
  <si>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</si>
  <si>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</si>
  <si>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</si>
  <si>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</si>
  <si>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</si>
  <si>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</si>
  <si>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</si>
  <si>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</si>
  <si>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</si>
  <si>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</si>
  <si>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</si>
  <si>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</si>
  <si>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</si>
  <si>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</si>
  <si>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</si>
  <si>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</si>
  <si>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</si>
  <si>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</si>
  <si>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</si>
  <si>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</si>
  <si>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</si>
  <si>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</si>
  <si>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</si>
  <si>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</si>
  <si>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</si>
  <si>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</si>
  <si>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</si>
  <si>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</si>
  <si>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</si>
  <si>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</si>
  <si>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</si>
  <si>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</si>
  <si>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</si>
  <si>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</si>
  <si>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</si>
  <si>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</si>
  <si>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</si>
  <si>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</si>
  <si>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</si>
  <si>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</si>
  <si>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</si>
  <si>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</si>
  <si>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</si>
  <si>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</si>
  <si>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</si>
  <si>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</si>
  <si>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</si>
  <si>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</si>
  <si>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</si>
  <si>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</si>
  <si>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</si>
  <si>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</si>
  <si>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</si>
  <si>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</si>
  <si>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</si>
  <si>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</si>
  <si>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</si>
  <si>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</si>
  <si>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</si>
  <si>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</si>
  <si>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</si>
  <si>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</si>
  <si>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</si>
  <si>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</si>
  <si>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</si>
  <si>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</si>
  <si>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</si>
  <si>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</si>
  <si>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</si>
  <si>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</si>
  <si>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</si>
  <si>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</si>
  <si>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</si>
  <si>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</si>
  <si>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</si>
  <si>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</si>
  <si>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</si>
  <si>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</si>
  <si>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</si>
  <si>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</si>
  <si>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</si>
  <si>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</si>
  <si>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</si>
  <si>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</si>
  <si>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</si>
  <si>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</si>
  <si>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</si>
  <si>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</si>
  <si>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</si>
  <si>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</si>
  <si>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</si>
  <si>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</si>
  <si>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</si>
  <si>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</si>
  <si>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</si>
  <si>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</si>
  <si>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</si>
  <si>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</si>
  <si>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</si>
  <si>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</si>
  <si>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</si>
  <si>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</si>
  <si>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</si>
  <si>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</si>
  <si>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</si>
  <si>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</si>
  <si>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</si>
  <si>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</si>
  <si>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</si>
  <si>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</si>
  <si>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</si>
  <si>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</si>
  <si>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</si>
  <si>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</si>
  <si>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</si>
  <si>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</si>
  <si>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</si>
  <si>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</si>
  <si>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</si>
  <si>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</si>
  <si>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</si>
  <si>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</si>
  <si>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</si>
  <si>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</si>
  <si>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</si>
  <si>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</si>
  <si>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</si>
  <si>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</si>
  <si>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</si>
  <si>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</si>
  <si>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</si>
  <si>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</si>
  <si>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</si>
  <si>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</si>
  <si>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</si>
  <si>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</si>
  <si>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</si>
  <si>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</si>
  <si>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</si>
  <si>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</si>
  <si>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</si>
  <si>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</si>
  <si>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</si>
  <si>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</si>
  <si>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</si>
  <si>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</si>
  <si>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</si>
  <si>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</si>
  <si>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</si>
  <si>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</si>
  <si>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</si>
  <si>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</si>
  <si>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</si>
  <si>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</si>
  <si>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</si>
  <si>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</si>
  <si>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</si>
  <si>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</si>
  <si>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</si>
  <si>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</si>
  <si>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</si>
  <si>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</si>
  <si>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</si>
  <si>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</si>
  <si>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</si>
  <si>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</si>
  <si>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</si>
  <si>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</si>
  <si>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</si>
  <si>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</si>
  <si>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</si>
  <si>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</si>
  <si>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</si>
  <si>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</si>
  <si>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</si>
  <si>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</si>
  <si>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</si>
  <si>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</si>
  <si>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</si>
  <si>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</si>
  <si>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</si>
  <si>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</si>
  <si>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</si>
  <si>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</si>
  <si>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</si>
  <si>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</si>
  <si>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</si>
  <si>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</si>
  <si>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</si>
  <si>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</si>
  <si>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</si>
  <si>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</si>
  <si>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</si>
  <si>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</si>
  <si>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</si>
  <si>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</si>
  <si>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</si>
  <si>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</si>
  <si>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</si>
  <si>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</si>
  <si>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</si>
  <si>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</si>
  <si>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</si>
  <si>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</si>
  <si>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</si>
  <si>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</si>
  <si>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</si>
  <si>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</si>
  <si>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</si>
  <si>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</si>
  <si>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</si>
  <si>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</si>
  <si>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</si>
  <si>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</si>
  <si>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</si>
  <si>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</si>
  <si>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</si>
  <si>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</si>
  <si>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</si>
  <si>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</si>
  <si>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</si>
  <si>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</si>
  <si>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</si>
  <si>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</si>
  <si>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</si>
  <si>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</si>
  <si>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</si>
  <si>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</si>
  <si>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</si>
  <si>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</si>
  <si>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</si>
  <si>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</si>
  <si>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</si>
  <si>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</si>
  <si>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</si>
  <si>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</si>
  <si>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</si>
  <si>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</si>
  <si>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</si>
  <si>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</si>
  <si>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</si>
  <si>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</si>
  <si>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</si>
  <si>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</si>
  <si>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</si>
  <si>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</si>
  <si>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</si>
  <si>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</si>
  <si>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</si>
  <si>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</si>
  <si>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</si>
  <si>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</si>
  <si>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</si>
  <si>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</si>
  <si>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</si>
  <si>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</si>
  <si>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</si>
  <si>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</si>
  <si>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</si>
  <si>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</si>
  <si>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</si>
  <si>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</si>
  <si>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</si>
  <si>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</si>
  <si>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</si>
  <si>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</si>
  <si>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</si>
  <si>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</si>
  <si>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</si>
  <si>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</si>
  <si>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</si>
  <si>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</si>
  <si>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</si>
  <si>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</si>
  <si>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</si>
  <si>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</si>
  <si>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</si>
  <si>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</si>
  <si>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</si>
  <si>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</si>
  <si>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</si>
  <si>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</si>
  <si>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</si>
  <si>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</si>
  <si>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</si>
  <si>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</si>
  <si>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</si>
  <si>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</si>
  <si>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</si>
  <si>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</si>
  <si>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</si>
  <si>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</si>
  <si>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</si>
  <si>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</si>
  <si>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</si>
  <si>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</si>
  <si>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</si>
  <si>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</si>
  <si>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</si>
  <si>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</si>
  <si>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</si>
  <si>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</si>
  <si>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</si>
  <si>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</si>
  <si>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</si>
  <si>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</si>
  <si>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</si>
  <si>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</si>
  <si>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</si>
  <si>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</si>
  <si>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</si>
  <si>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</si>
  <si>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</si>
  <si>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</si>
  <si>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</si>
  <si>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</si>
  <si>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</si>
  <si>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</si>
  <si>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</si>
  <si>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</si>
  <si>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</si>
  <si>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</si>
  <si>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</si>
  <si>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</si>
  <si>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</si>
  <si>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</si>
  <si>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</si>
  <si>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</si>
  <si>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</si>
  <si>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</si>
  <si>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</si>
  <si>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</si>
  <si>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</si>
  <si>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</si>
  <si>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</si>
  <si>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</si>
  <si>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</si>
  <si>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</si>
  <si>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</si>
  <si>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</si>
  <si>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</si>
  <si>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</si>
  <si>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</si>
  <si>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</si>
  <si>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</si>
  <si>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</si>
  <si>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</si>
  <si>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</si>
  <si>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</si>
  <si>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</si>
  <si>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</si>
  <si>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</si>
  <si>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</si>
  <si>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</si>
  <si>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</si>
  <si>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</si>
  <si>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</si>
  <si>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</si>
  <si>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</si>
  <si>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</si>
  <si>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</si>
  <si>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</si>
  <si>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</si>
  <si>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</si>
  <si>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</si>
  <si>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</si>
  <si>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</si>
  <si>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</si>
  <si>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</si>
  <si>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</si>
  <si>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</si>
  <si>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</si>
  <si>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</si>
  <si>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</si>
  <si>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</si>
  <si>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</si>
  <si>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</si>
  <si>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</si>
  <si>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</si>
  <si>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</si>
  <si>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</si>
  <si>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</si>
  <si>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</si>
  <si>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</si>
  <si>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</si>
  <si>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</si>
  <si>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</si>
  <si>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</si>
  <si>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</si>
  <si>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</si>
  <si>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</si>
  <si>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</si>
  <si>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</si>
  <si>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</si>
  <si>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</si>
  <si>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</si>
  <si>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</si>
  <si>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</si>
  <si>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</si>
  <si>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</si>
  <si>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</si>
  <si>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</si>
  <si>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</si>
  <si>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</si>
  <si>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</si>
  <si>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</si>
  <si>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</si>
  <si>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</si>
  <si>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</si>
  <si>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</si>
  <si>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</si>
  <si>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</si>
  <si>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</si>
  <si>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</si>
  <si>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</si>
  <si>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</si>
  <si>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</si>
  <si>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</si>
  <si>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</si>
  <si>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</si>
  <si>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</si>
  <si>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</si>
  <si>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</si>
  <si>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</si>
  <si>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</si>
  <si>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</si>
  <si>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</si>
  <si>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</si>
  <si>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</si>
  <si>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</si>
  <si>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</si>
  <si>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</si>
  <si>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</si>
  <si>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</si>
  <si>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</si>
  <si>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</si>
  <si>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</si>
  <si>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</si>
  <si>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</si>
  <si>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</si>
  <si>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</si>
  <si>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</si>
  <si>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</si>
  <si>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</si>
  <si>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</si>
  <si>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</si>
  <si>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</si>
  <si>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</si>
  <si>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</si>
  <si>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</si>
  <si>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</si>
  <si>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</si>
  <si>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</si>
  <si>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</si>
  <si>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</si>
  <si>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</si>
  <si>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</si>
  <si>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</si>
  <si>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</si>
  <si>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</si>
  <si>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</si>
  <si>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</si>
  <si>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</si>
  <si>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</si>
  <si>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</si>
  <si>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</si>
  <si>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</si>
  <si>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</si>
  <si>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</si>
  <si>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</si>
  <si>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</si>
  <si>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</si>
  <si>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</si>
  <si>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</si>
  <si>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</si>
  <si>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</si>
  <si>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</si>
  <si>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</si>
  <si>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</si>
  <si>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</si>
  <si>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</si>
  <si>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</si>
  <si>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</si>
  <si>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</si>
  <si>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</si>
  <si>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</si>
  <si>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</si>
  <si>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</si>
  <si>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</si>
  <si>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</si>
  <si>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</si>
  <si>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</si>
  <si>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</si>
  <si>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</si>
  <si>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</si>
  <si>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</si>
  <si>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</si>
  <si>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</si>
  <si>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</si>
  <si>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</si>
  <si>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</si>
  <si>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</si>
  <si>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</si>
  <si>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</si>
  <si>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</si>
  <si>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</si>
  <si>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</si>
  <si>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</si>
  <si>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</si>
  <si>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</si>
  <si>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</si>
  <si>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</si>
  <si>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</si>
  <si>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</si>
  <si>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</si>
  <si>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</si>
  <si>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</si>
  <si>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</si>
  <si>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</si>
  <si>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</si>
  <si>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</si>
  <si>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</si>
  <si>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</si>
  <si>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</si>
  <si>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</si>
  <si>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</si>
  <si>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</si>
  <si>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</si>
  <si>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</si>
  <si>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</si>
  <si>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</si>
  <si>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</si>
  <si>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</si>
  <si>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</si>
  <si>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</si>
  <si>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</si>
  <si>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</si>
  <si>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</si>
  <si>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</si>
  <si>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</si>
  <si>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</si>
  <si>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</si>
  <si>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</si>
  <si>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</si>
  <si>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</si>
  <si>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</si>
  <si>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</si>
  <si>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</si>
  <si>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</si>
  <si>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</si>
  <si>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</si>
  <si>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</si>
  <si>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</si>
  <si>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</si>
  <si>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</si>
  <si>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</si>
  <si>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</si>
  <si>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</si>
  <si>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</si>
  <si>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</si>
  <si>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</si>
  <si>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</si>
  <si>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</si>
  <si>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</si>
  <si>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</si>
  <si>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</si>
  <si>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</si>
  <si>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</si>
  <si>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</si>
  <si>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</si>
  <si>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</si>
  <si>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</si>
  <si>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</si>
  <si>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</si>
  <si>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</si>
  <si>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</si>
  <si>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</si>
  <si>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</si>
  <si>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</si>
  <si>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</si>
  <si>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</si>
  <si>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</si>
  <si>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</si>
  <si>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</si>
  <si>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</si>
  <si>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</si>
  <si>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</si>
  <si>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</si>
  <si>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</si>
  <si>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</si>
  <si>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</si>
  <si>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</si>
  <si>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</si>
  <si>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</si>
  <si>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</si>
  <si>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</si>
  <si>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</si>
  <si>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</si>
  <si>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</si>
  <si>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</si>
  <si>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</si>
  <si>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</si>
  <si>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</si>
  <si>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</si>
  <si>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</si>
  <si>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</si>
  <si>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</si>
  <si>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</si>
  <si>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</si>
  <si>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</si>
  <si>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</si>
  <si>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</si>
  <si>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</si>
  <si>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</si>
  <si>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</si>
  <si>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</si>
  <si>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</si>
  <si>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</si>
  <si>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</si>
  <si>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</si>
  <si>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</si>
  <si>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</si>
  <si>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</si>
  <si>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</si>
  <si>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</si>
  <si>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</si>
  <si>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</si>
  <si>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</si>
  <si>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</si>
  <si>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</si>
  <si>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</si>
  <si>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</si>
  <si>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</si>
  <si>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</si>
  <si>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</si>
  <si>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</si>
  <si>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</si>
  <si>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</si>
  <si>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</si>
  <si>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</si>
  <si>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</si>
  <si>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</si>
  <si>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</si>
  <si>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</si>
  <si>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</si>
  <si>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</si>
  <si>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</si>
  <si>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</si>
  <si>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</si>
  <si>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</si>
  <si>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</si>
  <si>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</si>
  <si>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</si>
  <si>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</si>
  <si>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</si>
  <si>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</si>
  <si>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</si>
  <si>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</si>
  <si>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</si>
  <si>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</si>
  <si>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</si>
  <si>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</si>
  <si>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</si>
  <si>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</si>
  <si>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</si>
  <si>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</si>
  <si>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</si>
  <si>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</si>
  <si>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</si>
  <si>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</si>
  <si>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</si>
  <si>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</si>
  <si>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</si>
  <si>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</si>
  <si>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</si>
  <si>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</si>
  <si>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</si>
  <si>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</si>
  <si>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</si>
  <si>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</si>
  <si>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</si>
  <si>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</si>
  <si>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</si>
  <si>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</si>
  <si>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</si>
  <si>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</si>
  <si>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</si>
  <si>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</si>
  <si>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</si>
  <si>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</si>
  <si>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</si>
  <si>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</si>
  <si>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</si>
  <si>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</si>
  <si>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</si>
  <si>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</si>
  <si>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</si>
  <si>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</si>
  <si>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</si>
  <si>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</si>
  <si>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</si>
  <si>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</si>
  <si>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</si>
  <si>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</si>
  <si>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</si>
  <si>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</si>
  <si>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</si>
  <si>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</si>
  <si>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</si>
  <si>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</si>
  <si>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</si>
  <si>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</si>
  <si>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</si>
  <si>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</si>
  <si>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</si>
  <si>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</si>
  <si>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</si>
  <si>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</si>
  <si>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</si>
  <si>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</si>
  <si>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</si>
  <si>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</si>
  <si>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</si>
  <si>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</si>
  <si>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</si>
  <si>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</si>
  <si>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</si>
  <si>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</si>
  <si>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</si>
  <si>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</si>
  <si>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</si>
  <si>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</si>
  <si>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</si>
  <si>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</si>
  <si>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</si>
  <si>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</si>
  <si>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</si>
  <si>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</si>
  <si>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</si>
  <si>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</si>
  <si>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</si>
  <si>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</si>
  <si>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</si>
  <si>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</si>
  <si>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</si>
  <si>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</si>
  <si>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</si>
  <si>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</si>
  <si>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</si>
  <si>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</si>
  <si>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</si>
  <si>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</si>
  <si>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</si>
  <si>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</si>
  <si>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</si>
  <si>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</si>
  <si>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</si>
  <si>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</si>
  <si>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</si>
  <si>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</si>
  <si>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</si>
  <si>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</si>
  <si>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</si>
  <si>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</si>
  <si>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</si>
  <si>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</si>
  <si>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</si>
  <si>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</si>
  <si>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</si>
  <si>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</si>
  <si>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</si>
  <si>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</si>
  <si>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</si>
  <si>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</si>
  <si>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</si>
  <si>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</si>
  <si>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</si>
  <si>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</si>
  <si>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</si>
  <si>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</si>
  <si>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</si>
  <si>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</si>
  <si>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</si>
  <si>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</si>
  <si>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</si>
  <si>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</si>
  <si>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</si>
  <si>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</si>
  <si>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</si>
  <si>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</si>
  <si>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</si>
  <si>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</si>
  <si>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</si>
  <si>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</si>
  <si>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</si>
  <si>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</si>
  <si>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</si>
  <si>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</si>
  <si>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</si>
  <si>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</si>
  <si>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</si>
  <si>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</si>
  <si>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</si>
  <si>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</si>
  <si>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</si>
  <si>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</si>
  <si>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</si>
  <si>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</si>
  <si>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</si>
  <si>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</si>
  <si>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</si>
  <si>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</si>
  <si>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</si>
  <si>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</si>
  <si>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</si>
  <si>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</si>
  <si>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</si>
  <si>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</si>
  <si>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</si>
  <si>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</si>
  <si>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</si>
  <si>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</si>
  <si>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</si>
  <si>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</si>
  <si>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</si>
  <si>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</si>
  <si>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</si>
  <si>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</si>
  <si>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</si>
  <si>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</si>
  <si>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</si>
  <si>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</si>
  <si>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</si>
  <si>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</si>
  <si>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</si>
  <si>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</si>
  <si>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</si>
  <si>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</si>
  <si>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</si>
  <si>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</si>
  <si>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</si>
  <si>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</si>
  <si>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</si>
  <si>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</si>
  <si>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</si>
  <si>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</si>
  <si>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</si>
  <si>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</si>
  <si>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</si>
  <si>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</si>
  <si>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</si>
  <si>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</si>
  <si>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</si>
  <si>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</si>
  <si>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</si>
  <si>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</si>
  <si>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</si>
  <si>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</si>
  <si>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</si>
  <si>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</si>
  <si>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</si>
  <si>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</si>
  <si>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</si>
  <si>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</si>
  <si>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</si>
  <si>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</si>
  <si>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</si>
  <si>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</si>
  <si>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</si>
  <si>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</si>
  <si>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</si>
  <si>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</si>
  <si>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</si>
  <si>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</si>
  <si>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</si>
  <si>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</si>
  <si>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</si>
  <si>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</si>
  <si>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</si>
  <si>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</si>
  <si>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</si>
  <si>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</si>
  <si>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</si>
  <si>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</si>
  <si>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</si>
  <si>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</si>
  <si>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</si>
  <si>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</si>
  <si>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</si>
  <si>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</si>
  <si>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</si>
  <si>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</si>
  <si>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</si>
  <si>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</si>
  <si>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</si>
  <si>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</si>
  <si>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</si>
  <si>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</si>
  <si>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</si>
  <si>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</si>
  <si>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</si>
  <si>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</si>
  <si>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</si>
  <si>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</si>
  <si>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</si>
  <si>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</si>
  <si>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</si>
  <si>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</si>
  <si>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</si>
  <si>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</si>
  <si>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</si>
  <si>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</si>
  <si>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</si>
  <si>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</si>
  <si>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</si>
  <si>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</si>
  <si>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</si>
  <si>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</si>
  <si>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</si>
  <si>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</si>
  <si>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</si>
  <si>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</si>
  <si>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</si>
  <si>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</si>
  <si>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</si>
  <si>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</si>
  <si>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</si>
  <si>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</si>
  <si>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</si>
  <si>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</si>
  <si>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</si>
  <si>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</si>
  <si>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</si>
  <si>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</si>
  <si>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</si>
  <si>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</si>
  <si>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</si>
  <si>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</si>
  <si>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</si>
  <si>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</si>
  <si>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</si>
  <si>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</si>
  <si>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</si>
  <si>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</si>
  <si>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</si>
  <si>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</si>
  <si>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</si>
  <si>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</si>
  <si>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</si>
  <si>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</si>
  <si>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</si>
  <si>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</si>
  <si>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</si>
  <si>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</si>
  <si>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</si>
  <si>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</si>
  <si>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</si>
  <si>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</si>
  <si>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</si>
  <si>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</si>
  <si>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</si>
  <si>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</si>
  <si>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</si>
  <si>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</si>
  <si>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</si>
  <si>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</si>
  <si>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</si>
  <si>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</si>
  <si>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</si>
  <si>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</si>
  <si>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</si>
  <si>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</si>
  <si>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</si>
  <si>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</si>
  <si>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</si>
  <si>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</si>
  <si>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</si>
  <si>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</si>
  <si>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</si>
  <si>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</si>
  <si>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</si>
  <si>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</si>
  <si>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</si>
  <si>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</si>
  <si>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</si>
  <si>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</si>
  <si>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</si>
  <si>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</si>
  <si>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</si>
  <si>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</si>
  <si>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</si>
  <si>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</si>
  <si>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</si>
  <si>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</si>
  <si>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</si>
  <si>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</si>
  <si>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</si>
  <si>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</si>
  <si>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</si>
  <si>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</si>
  <si>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</si>
  <si>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</si>
  <si>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</si>
  <si>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</si>
  <si>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</si>
  <si>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</si>
  <si>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</si>
  <si>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</si>
  <si>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</si>
  <si>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</si>
  <si>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</si>
  <si>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</si>
  <si>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</si>
  <si>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</si>
  <si>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</si>
  <si>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</si>
  <si>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</si>
  <si>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</si>
  <si>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</si>
  <si>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</si>
  <si>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</si>
  <si>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</si>
  <si>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</si>
  <si>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</si>
  <si>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</si>
  <si>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</si>
  <si>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</si>
  <si>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</si>
  <si>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</si>
  <si>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</si>
  <si>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</si>
  <si>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</si>
  <si>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</si>
  <si>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</si>
  <si>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</si>
  <si>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</si>
  <si>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</si>
  <si>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</si>
  <si>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</si>
  <si>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</si>
  <si>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</si>
  <si>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</si>
  <si>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</si>
  <si>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</si>
  <si>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</si>
  <si>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</si>
  <si>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</si>
  <si>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</si>
  <si>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</si>
  <si>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</si>
  <si>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</si>
  <si>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</si>
  <si>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</si>
  <si>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</si>
  <si>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</si>
  <si>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</si>
  <si>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</si>
  <si>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</si>
  <si>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</si>
  <si>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</si>
  <si>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</si>
  <si>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</si>
  <si>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</si>
  <si>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</si>
  <si>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</si>
  <si>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</si>
  <si>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</si>
  <si>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</si>
  <si>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</si>
  <si>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</si>
  <si>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</si>
  <si>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</si>
  <si>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</si>
  <si>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</si>
  <si>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</si>
  <si>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</si>
  <si>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</si>
  <si>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</si>
  <si>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</si>
  <si>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</si>
  <si>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</si>
  <si>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</si>
  <si>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</si>
  <si>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</si>
  <si>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</si>
  <si>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</si>
  <si>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</si>
  <si>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</si>
  <si>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</si>
  <si>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</si>
  <si>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</si>
  <si>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</si>
  <si>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</si>
  <si>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</si>
  <si>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</si>
  <si>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</si>
  <si>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</si>
  <si>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</si>
  <si>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</si>
  <si>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</si>
  <si>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</si>
  <si>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</si>
  <si>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</si>
  <si>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</si>
  <si>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</si>
  <si>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</si>
  <si>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</si>
  <si>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</si>
  <si>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</si>
  <si>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</si>
  <si>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</si>
  <si>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</si>
  <si>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</si>
  <si>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</si>
  <si>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</si>
  <si>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</si>
  <si>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</si>
  <si>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</si>
  <si>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</si>
  <si>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</si>
  <si>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</si>
  <si>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</si>
  <si>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</si>
  <si>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</si>
  <si>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</si>
  <si>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</si>
  <si>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</si>
  <si>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</si>
  <si>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</si>
  <si>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</si>
  <si>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</si>
  <si>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</si>
  <si>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</si>
  <si>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</si>
  <si>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</si>
  <si>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</si>
  <si>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</si>
  <si>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</si>
  <si>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</si>
  <si>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</si>
  <si>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</si>
  <si>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</si>
  <si>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</si>
  <si>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</si>
  <si>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</si>
  <si>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</si>
  <si>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</si>
  <si>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</si>
  <si>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</si>
  <si>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</si>
  <si>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</si>
  <si>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</si>
  <si>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</si>
  <si>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</si>
  <si>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</si>
  <si>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</si>
  <si>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</si>
  <si>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</si>
  <si>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</si>
  <si>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</si>
  <si>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</si>
  <si>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</si>
  <si>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</si>
  <si>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</si>
  <si>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</si>
  <si>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</si>
  <si>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</si>
  <si>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</si>
  <si>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</si>
  <si>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</si>
  <si>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</si>
  <si>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</si>
  <si>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</si>
  <si>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</si>
  <si>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</si>
  <si>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</si>
  <si>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</si>
  <si>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</si>
  <si>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</si>
  <si>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</si>
  <si>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</si>
  <si>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</si>
  <si>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</si>
  <si>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</si>
  <si>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</si>
  <si>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</si>
  <si>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</si>
  <si>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</si>
  <si>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</si>
  <si>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</si>
  <si>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</si>
  <si>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</si>
  <si>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</si>
  <si>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</si>
  <si>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</si>
  <si>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</si>
  <si>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</si>
  <si>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</si>
  <si>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</si>
  <si>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</si>
  <si>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</si>
  <si>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</si>
  <si>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</si>
  <si>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</si>
  <si>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</si>
  <si>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</si>
  <si>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</si>
  <si>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</si>
  <si>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</si>
  <si>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</si>
  <si>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</si>
  <si>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</si>
  <si>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</si>
  <si>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</si>
  <si>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</si>
  <si>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</si>
  <si>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</si>
  <si>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</si>
  <si>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</si>
  <si>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</si>
  <si>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</si>
  <si>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</si>
  <si>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</si>
  <si>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</si>
  <si>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</si>
  <si>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</si>
  <si>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</si>
  <si>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</si>
  <si>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</si>
  <si>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</si>
  <si>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</si>
  <si>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</si>
  <si>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</si>
  <si>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</si>
  <si>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</si>
  <si>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</si>
  <si>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</si>
  <si>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</si>
  <si>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</si>
  <si>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</si>
  <si>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</si>
  <si>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</si>
  <si>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</si>
  <si>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</si>
  <si>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</si>
  <si>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</si>
  <si>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</si>
  <si>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</si>
  <si>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</si>
  <si>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</si>
  <si>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</si>
  <si>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</si>
  <si>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</si>
  <si>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</si>
  <si>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</si>
  <si>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</si>
  <si>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</si>
  <si>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</si>
  <si>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</si>
  <si>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</si>
  <si>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</si>
  <si>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</si>
  <si>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</si>
  <si>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</si>
  <si>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</si>
  <si>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</si>
  <si>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</si>
  <si>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</si>
  <si>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</si>
  <si>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</si>
  <si>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</si>
  <si>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</si>
  <si>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</si>
  <si>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</si>
  <si>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</si>
  <si>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</si>
  <si>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</si>
  <si>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</si>
  <si>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</si>
  <si>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</si>
  <si>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</si>
  <si>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</si>
  <si>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</si>
  <si>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</si>
  <si>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</si>
  <si>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</si>
  <si>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</si>
  <si>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</si>
  <si>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</si>
  <si>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</si>
  <si>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</si>
  <si>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</si>
  <si>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</si>
  <si>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</si>
  <si>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</si>
  <si>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</si>
  <si>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</si>
  <si>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</si>
  <si>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</si>
  <si>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</si>
  <si>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</si>
  <si>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</si>
  <si>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</si>
  <si>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</si>
  <si>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</si>
  <si>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</si>
  <si>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</si>
  <si>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</si>
  <si>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</si>
  <si>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</si>
  <si>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</si>
  <si>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</si>
  <si>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</si>
  <si>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</si>
  <si>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</si>
  <si>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</si>
  <si>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</si>
  <si>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</si>
  <si>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</si>
  <si>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</si>
  <si>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</si>
  <si>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</si>
  <si>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</si>
  <si>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</si>
  <si>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</si>
  <si>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</si>
  <si>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</si>
  <si>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</si>
  <si>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</si>
  <si>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</si>
  <si>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</si>
  <si>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</si>
  <si>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</si>
  <si>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</si>
  <si>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</si>
  <si>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</si>
  <si>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</si>
  <si>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</si>
  <si>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</si>
  <si>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</si>
  <si>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</si>
  <si>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</si>
  <si>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</si>
  <si>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</si>
  <si>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</si>
  <si>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</si>
  <si>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</si>
  <si>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</si>
  <si>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</si>
  <si>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</si>
  <si>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</si>
  <si>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</si>
  <si>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</si>
  <si>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</si>
  <si>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</si>
  <si>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</si>
  <si>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</si>
  <si>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</si>
  <si>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</si>
  <si>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</si>
  <si>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</si>
  <si>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</si>
  <si>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</si>
  <si>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</si>
  <si>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</si>
  <si>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</si>
  <si>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</si>
  <si>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</si>
  <si>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</si>
  <si>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</si>
  <si>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</si>
  <si>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</si>
  <si>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</si>
  <si>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</si>
  <si>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</si>
  <si>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</si>
  <si>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</si>
  <si>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</si>
  <si>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</si>
  <si>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</si>
  <si>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</si>
  <si>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</si>
  <si>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</si>
  <si>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</si>
  <si>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</si>
  <si>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</si>
  <si>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</si>
  <si>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</si>
  <si>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</si>
  <si>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</si>
  <si>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</si>
  <si>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</si>
  <si>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</si>
  <si>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</si>
  <si>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</si>
  <si>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</si>
  <si>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</si>
  <si>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</si>
  <si>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</si>
  <si>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</si>
  <si>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</si>
  <si>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</si>
  <si>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</si>
  <si>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</si>
  <si>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</si>
  <si>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</si>
  <si>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</si>
  <si>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</si>
  <si>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</si>
  <si>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</si>
  <si>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</si>
  <si>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</si>
  <si>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</si>
  <si>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</si>
  <si>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</si>
  <si>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</si>
  <si>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</si>
  <si>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</si>
  <si>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</si>
  <si>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</si>
  <si>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</si>
  <si>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</si>
  <si>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</si>
  <si>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</si>
  <si>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</si>
  <si>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</si>
  <si>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</si>
  <si>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</si>
  <si>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</si>
  <si>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</si>
  <si>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</si>
  <si>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</si>
  <si>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</si>
  <si>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</si>
  <si>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</si>
  <si>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</si>
  <si>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</si>
  <si>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</si>
  <si>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</si>
  <si>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</si>
  <si>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</si>
  <si>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</si>
  <si>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</si>
  <si>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</si>
  <si>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</si>
  <si>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</si>
  <si>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</si>
  <si>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</si>
  <si>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</si>
  <si>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</si>
  <si>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</si>
  <si>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</si>
  <si>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</si>
  <si>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</si>
  <si>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</si>
  <si>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</si>
  <si>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</si>
  <si>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</si>
  <si>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</si>
  <si>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</si>
  <si>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</si>
  <si>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</si>
  <si>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</si>
  <si>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</si>
  <si>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</si>
  <si>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</si>
  <si>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</si>
  <si>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</si>
  <si>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</si>
  <si>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</si>
  <si>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</si>
  <si>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</si>
  <si>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</si>
  <si>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</si>
  <si>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</si>
  <si>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</si>
  <si>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</si>
  <si>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</si>
  <si>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</si>
  <si>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</si>
  <si>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</si>
  <si>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</si>
  <si>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</si>
  <si>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</si>
  <si>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</si>
  <si>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</si>
  <si>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</si>
  <si>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</si>
  <si>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</si>
  <si>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</si>
  <si>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</si>
  <si>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</si>
  <si>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</si>
  <si>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</si>
  <si>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</si>
  <si>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</si>
  <si>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</si>
  <si>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</si>
  <si>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</si>
  <si>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</si>
  <si>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</si>
  <si>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</si>
  <si>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</si>
  <si>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</si>
  <si>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</si>
  <si>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</si>
  <si>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</si>
  <si>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</si>
  <si>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</si>
  <si>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</si>
  <si>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</si>
  <si>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</si>
  <si>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</si>
  <si>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</si>
  <si>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</si>
  <si>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</si>
  <si>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</si>
  <si>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</si>
  <si>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</si>
  <si>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</si>
  <si>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</si>
  <si>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</si>
  <si>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</si>
  <si>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</si>
  <si>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</si>
  <si>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</si>
  <si>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</si>
  <si>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</si>
  <si>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</si>
  <si>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</si>
  <si>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</si>
  <si>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</si>
  <si>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</si>
  <si>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</si>
  <si>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</si>
  <si>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</si>
  <si>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</si>
  <si>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</si>
  <si>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</si>
  <si>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</si>
  <si>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</si>
  <si>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</si>
  <si>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</si>
  <si>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</si>
  <si>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</si>
  <si>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</si>
  <si>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</si>
  <si>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</si>
  <si>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</si>
  <si>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</si>
  <si>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</si>
  <si>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</si>
  <si>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</si>
  <si>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</si>
  <si>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</si>
  <si>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</si>
  <si>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</si>
  <si>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</si>
  <si>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</si>
  <si>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</si>
  <si>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</si>
  <si>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</si>
  <si>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</si>
  <si>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</si>
  <si>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</si>
  <si>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</si>
  <si>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</si>
  <si>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</si>
  <si>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</si>
  <si>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</si>
  <si>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</si>
  <si>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</si>
  <si>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</si>
  <si>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</si>
  <si>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</si>
  <si>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</si>
  <si>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</si>
  <si>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</si>
  <si>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</si>
  <si>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</si>
  <si>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</si>
  <si>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</si>
  <si>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</si>
  <si>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</si>
  <si>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</si>
  <si>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</si>
  <si>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</si>
  <si>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</si>
  <si>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</si>
  <si>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</si>
  <si>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</si>
  <si>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</si>
  <si>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</si>
  <si>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</si>
  <si>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</si>
  <si>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</si>
  <si>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</si>
  <si>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</si>
  <si>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</si>
  <si>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</si>
  <si>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</si>
  <si>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</si>
  <si>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</si>
  <si>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</si>
  <si>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</si>
  <si>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</si>
  <si>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</si>
  <si>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</si>
  <si>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</si>
  <si>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</si>
  <si>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</si>
  <si>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</si>
  <si>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</si>
  <si>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</si>
  <si>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</si>
  <si>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</si>
  <si>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</si>
  <si>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</si>
  <si>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</si>
  <si>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</si>
  <si>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</si>
  <si>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</si>
  <si>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</si>
  <si>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</si>
  <si>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</si>
  <si>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</si>
  <si>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</si>
  <si>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</si>
  <si>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</si>
  <si>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</si>
  <si>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</si>
  <si>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</si>
  <si>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</si>
  <si>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</si>
  <si>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</si>
  <si>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</si>
  <si>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</si>
  <si>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</si>
  <si>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</si>
  <si>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</si>
  <si>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</si>
  <si>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</si>
  <si>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</si>
  <si>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</si>
  <si>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</si>
  <si>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</si>
  <si>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</si>
  <si>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</si>
  <si>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</si>
  <si>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</si>
  <si>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</si>
  <si>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</si>
  <si>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</si>
  <si>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</si>
  <si>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</si>
  <si>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</si>
  <si>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</si>
  <si>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</si>
  <si>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</si>
  <si>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</si>
  <si>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</si>
  <si>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</si>
  <si>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</si>
  <si>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</si>
  <si>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</si>
  <si>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</si>
  <si>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</si>
  <si>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</si>
  <si>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</si>
  <si>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</si>
  <si>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</si>
  <si>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</si>
  <si>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</si>
  <si>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</si>
  <si>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</si>
  <si>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</si>
  <si>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</si>
  <si>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</si>
  <si>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</si>
  <si>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</si>
  <si>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</si>
  <si>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</si>
  <si>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</si>
  <si>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</si>
  <si>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</si>
  <si>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</si>
  <si>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</si>
  <si>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</si>
  <si>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</si>
  <si>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</si>
  <si>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</si>
  <si>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</si>
  <si>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</si>
  <si>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</si>
  <si>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</si>
  <si>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</si>
  <si>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</si>
  <si>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</si>
  <si>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</si>
  <si>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</si>
  <si>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</si>
  <si>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</si>
  <si>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</si>
  <si>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</si>
  <si>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</si>
  <si>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</si>
  <si>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</si>
  <si>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</si>
  <si>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</si>
  <si>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</si>
  <si>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</si>
  <si>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</si>
  <si>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</si>
  <si>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</si>
  <si>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</si>
  <si>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</si>
  <si>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</si>
  <si>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</si>
  <si>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</si>
  <si>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</si>
  <si>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</si>
  <si>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</si>
  <si>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</si>
  <si>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</si>
  <si>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</si>
  <si>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</si>
  <si>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</si>
  <si>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</si>
  <si>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</si>
  <si>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</si>
  <si>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</si>
  <si>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</si>
  <si>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</si>
  <si>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</si>
  <si>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</si>
  <si>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</si>
  <si>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</si>
  <si>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</si>
  <si>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</si>
  <si>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</si>
  <si>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</si>
  <si>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</si>
  <si>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</si>
  <si>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</si>
  <si>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</si>
  <si>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</si>
  <si>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</si>
  <si>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</si>
  <si>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</si>
  <si>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</si>
  <si>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</si>
  <si>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</si>
  <si>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</si>
  <si>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</si>
  <si>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</si>
  <si>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</si>
  <si>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</si>
  <si>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</si>
  <si>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</si>
  <si>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</si>
  <si>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</si>
  <si>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</si>
  <si>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</si>
  <si>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</si>
  <si>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</si>
  <si>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</si>
  <si>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</si>
  <si>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</si>
  <si>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</si>
  <si>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</si>
  <si>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</si>
  <si>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</si>
  <si>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</si>
  <si>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</si>
  <si>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</si>
  <si>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</si>
  <si>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</si>
  <si>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</si>
  <si>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</si>
  <si>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</si>
  <si>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</si>
  <si>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</si>
  <si>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</si>
  <si>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</si>
  <si>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</si>
  <si>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</si>
  <si>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</si>
  <si>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</si>
  <si>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</si>
  <si>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</si>
  <si>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</si>
  <si>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</si>
  <si>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</si>
  <si>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</si>
  <si>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</si>
  <si>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</si>
  <si>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</si>
  <si>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</si>
  <si>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</si>
  <si>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</si>
  <si>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</si>
  <si>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</si>
  <si>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</si>
  <si>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</si>
  <si>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</si>
  <si>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</si>
  <si>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</si>
  <si>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</si>
  <si>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</si>
  <si>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</si>
  <si>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</si>
  <si>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</si>
  <si>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</si>
  <si>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</si>
  <si>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</si>
  <si>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</si>
  <si>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</si>
  <si>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</si>
  <si>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</si>
  <si>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</si>
  <si>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</si>
  <si>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</si>
  <si>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</si>
  <si>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</si>
  <si>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</si>
  <si>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</si>
  <si>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</si>
  <si>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</si>
  <si>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</si>
  <si>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</si>
  <si>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</si>
  <si>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</si>
  <si>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</si>
  <si>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</si>
  <si>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</si>
  <si>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</si>
  <si>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</si>
  <si>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</si>
  <si>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</si>
  <si>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</si>
  <si>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</si>
  <si>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</si>
  <si>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</si>
  <si>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</si>
  <si>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</si>
  <si>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</si>
  <si>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</si>
  <si>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</si>
  <si>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</si>
  <si>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</si>
  <si>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</si>
  <si>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</si>
  <si>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</si>
  <si>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</si>
  <si>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</si>
  <si>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</si>
  <si>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</si>
  <si>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</si>
  <si>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</si>
  <si>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</si>
  <si>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</si>
  <si>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</si>
  <si>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</si>
  <si>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</si>
  <si>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</si>
  <si>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</si>
  <si>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</si>
  <si>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</si>
  <si>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</si>
  <si>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</si>
  <si>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</si>
  <si>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</si>
  <si>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</si>
  <si>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</si>
  <si>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</si>
  <si>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</si>
  <si>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</si>
  <si>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</si>
  <si>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</si>
  <si>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</si>
  <si>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</si>
  <si>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</si>
  <si>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</si>
  <si>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</si>
  <si>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</si>
  <si>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</si>
  <si>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</si>
  <si>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</si>
  <si>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</si>
  <si>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</si>
  <si>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</si>
  <si>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</si>
  <si>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</si>
  <si>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</si>
  <si>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</si>
  <si>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</si>
  <si>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</si>
  <si>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</si>
  <si>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</si>
  <si>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</si>
  <si>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</si>
  <si>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</si>
  <si>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</si>
  <si>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</si>
  <si>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</si>
  <si>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</si>
  <si>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</si>
  <si>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</si>
  <si>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</si>
  <si>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</si>
  <si>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</si>
  <si>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</si>
  <si>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</si>
  <si>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</si>
  <si>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</si>
  <si>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</si>
  <si>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</si>
  <si>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</si>
  <si>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</si>
  <si>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</si>
  <si>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</si>
  <si>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</si>
  <si>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</si>
  <si>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</si>
  <si>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</si>
  <si>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</si>
  <si>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</si>
  <si>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</si>
  <si>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</si>
  <si>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</si>
  <si>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</si>
  <si>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</si>
  <si>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</si>
  <si>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</si>
  <si>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</si>
  <si>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</si>
  <si>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</si>
  <si>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</si>
  <si>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</si>
  <si>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</si>
  <si>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</si>
  <si>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</si>
  <si>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</si>
  <si>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</si>
  <si>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</si>
  <si>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</si>
  <si>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</si>
  <si>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</si>
  <si>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</si>
  <si>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</si>
  <si>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</si>
  <si>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</si>
  <si>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</si>
  <si>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</si>
  <si>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</si>
  <si>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</si>
  <si>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</si>
  <si>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</si>
  <si>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</si>
  <si>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</si>
  <si>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</si>
  <si>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</si>
  <si>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</si>
  <si>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</si>
  <si>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</si>
  <si>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</si>
  <si>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</si>
  <si>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</si>
  <si>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</si>
  <si>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</si>
  <si>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</si>
  <si>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</si>
  <si>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</si>
  <si>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</si>
  <si>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</si>
  <si>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</si>
  <si>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</si>
  <si>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</si>
  <si>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</si>
  <si>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</si>
  <si>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</si>
  <si>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</si>
  <si>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</si>
  <si>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</si>
  <si>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</si>
  <si>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</si>
  <si>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</si>
  <si>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</si>
  <si>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</si>
  <si>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</si>
  <si>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</si>
  <si>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</si>
  <si>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</si>
  <si>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</si>
  <si>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</si>
  <si>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</si>
  <si>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</si>
  <si>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</si>
  <si>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</si>
  <si>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</si>
  <si>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</si>
  <si>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</si>
  <si>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</si>
  <si>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</si>
  <si>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</si>
  <si>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</si>
  <si>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</si>
  <si>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</si>
  <si>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</si>
  <si>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</si>
  <si>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</si>
  <si>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</si>
  <si>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</si>
  <si>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</si>
  <si>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</si>
  <si>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</si>
  <si>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</si>
  <si>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</si>
  <si>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</si>
  <si>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</si>
  <si>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</si>
  <si>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</si>
  <si>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</si>
  <si>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</si>
  <si>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</si>
  <si>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</si>
  <si>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</si>
  <si>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</si>
  <si>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</si>
  <si>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</si>
  <si>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</si>
  <si>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</si>
  <si>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</si>
  <si>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</si>
  <si>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</si>
  <si>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</si>
  <si>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</si>
  <si>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</si>
  <si>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</si>
  <si>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</si>
  <si>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</si>
  <si>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</si>
  <si>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</si>
  <si>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</si>
  <si>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</si>
  <si>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</si>
  <si>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</si>
  <si>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</si>
  <si>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</si>
  <si>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</si>
  <si>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</si>
  <si>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</si>
  <si>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</si>
  <si>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</si>
  <si>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</si>
  <si>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</si>
  <si>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</si>
  <si>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</si>
  <si>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</si>
  <si>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</si>
  <si>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</si>
  <si>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</si>
  <si>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</si>
  <si>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</si>
  <si>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</si>
  <si>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</si>
  <si>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</si>
  <si>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</si>
  <si>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</si>
  <si>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</si>
  <si>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</si>
  <si>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</si>
  <si>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</si>
  <si>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</si>
  <si>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</si>
  <si>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</si>
  <si>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</si>
  <si>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</si>
  <si>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</si>
  <si>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</si>
  <si>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</si>
  <si>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</si>
  <si>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</si>
  <si>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</si>
  <si>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</si>
  <si>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</si>
  <si>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</si>
  <si>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</si>
  <si>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</si>
  <si>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</si>
  <si>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</si>
  <si>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</si>
  <si>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</si>
  <si>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</si>
  <si>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</si>
  <si>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</si>
  <si>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</si>
  <si>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</si>
  <si>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</si>
  <si>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</si>
  <si>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</si>
  <si>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</si>
  <si>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</si>
  <si>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</si>
  <si>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</si>
  <si>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</si>
  <si>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</si>
  <si>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</si>
  <si>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</si>
  <si>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</si>
  <si>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</si>
  <si>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</si>
  <si>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</si>
  <si>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</si>
  <si>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</si>
  <si>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</si>
  <si>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</si>
  <si>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</si>
  <si>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</si>
  <si>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</si>
  <si>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</si>
  <si>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</si>
  <si>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</si>
  <si>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</si>
  <si>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</si>
  <si>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</si>
  <si>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</si>
  <si>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</si>
  <si>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</si>
  <si>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</si>
  <si>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</si>
  <si>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</si>
  <si>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</si>
  <si>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</si>
  <si>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</si>
  <si>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</si>
  <si>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</si>
  <si>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</si>
  <si>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</si>
  <si>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</si>
  <si>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</si>
  <si>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</si>
  <si>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</si>
  <si>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</si>
  <si>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</si>
  <si>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</si>
  <si>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</si>
  <si>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</si>
  <si>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</si>
  <si>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</si>
  <si>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</si>
  <si>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</si>
  <si>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</si>
  <si>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</si>
  <si>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</si>
  <si>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</si>
  <si>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</si>
  <si>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</si>
  <si>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</si>
  <si>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</si>
  <si>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</si>
  <si>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</si>
  <si>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</si>
  <si>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</si>
  <si>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</si>
  <si>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</si>
  <si>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</si>
  <si>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</si>
  <si>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</si>
  <si>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</si>
  <si>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</si>
  <si>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</si>
  <si>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</si>
  <si>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</si>
  <si>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</si>
  <si>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</si>
  <si>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</si>
  <si>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</si>
  <si>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</si>
  <si>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</si>
  <si>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</si>
  <si>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</si>
  <si>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</si>
  <si>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</si>
  <si>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</si>
  <si>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</si>
  <si>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</si>
  <si>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</si>
  <si>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</si>
  <si>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</si>
  <si>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</si>
  <si>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</si>
  <si>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</si>
  <si>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</si>
  <si>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</si>
  <si>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</si>
  <si>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</si>
  <si>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</si>
  <si>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</si>
  <si>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</si>
  <si>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</si>
  <si>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</si>
  <si>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</si>
  <si>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</si>
  <si>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</si>
  <si>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</si>
  <si>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</si>
  <si>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</si>
  <si>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</si>
  <si>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</si>
  <si>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</si>
  <si>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</si>
  <si>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</si>
  <si>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</si>
  <si>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</si>
  <si>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</si>
  <si>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</si>
  <si>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</si>
  <si>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</si>
  <si>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</si>
  <si>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</si>
  <si>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</si>
  <si>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</si>
  <si>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</si>
  <si>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</si>
  <si>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</si>
  <si>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</si>
  <si>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</si>
  <si>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</si>
  <si>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</si>
  <si>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</si>
  <si>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</si>
  <si>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</si>
  <si>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</si>
  <si>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</si>
  <si>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</si>
  <si>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</si>
  <si>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</si>
  <si>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</si>
  <si>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</si>
  <si>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</si>
  <si>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</si>
  <si>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</si>
  <si>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</si>
  <si>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</si>
  <si>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</si>
  <si>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</si>
  <si>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</si>
  <si>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</si>
  <si>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</si>
  <si>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</si>
  <si>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</si>
  <si>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</si>
  <si>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</si>
  <si>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</si>
  <si>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</si>
  <si>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</si>
  <si>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</si>
  <si>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</si>
  <si>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</si>
  <si>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</si>
  <si>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</si>
  <si>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</si>
  <si>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</si>
  <si>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</si>
  <si>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</si>
  <si>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</si>
  <si>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</si>
  <si>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</si>
  <si>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</si>
  <si>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</si>
  <si>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</si>
  <si>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</si>
  <si>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</si>
  <si>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</si>
  <si>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</si>
  <si>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</si>
  <si>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</si>
  <si>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</si>
  <si>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</si>
  <si>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</si>
  <si>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</si>
  <si>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</si>
  <si>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</si>
  <si>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</si>
  <si>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</si>
  <si>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</si>
  <si>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</si>
  <si>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</si>
  <si>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</si>
  <si>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</si>
  <si>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</si>
  <si>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</si>
  <si>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</si>
  <si>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</si>
  <si>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</si>
  <si>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</si>
  <si>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</si>
  <si>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</si>
  <si>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</si>
  <si>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</si>
  <si>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</si>
  <si>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</si>
  <si>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</si>
  <si>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</si>
  <si>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</si>
  <si>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</si>
  <si>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</si>
  <si>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</si>
  <si>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</si>
  <si>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</si>
  <si>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</si>
  <si>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</si>
  <si>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</si>
  <si>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</si>
  <si>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</si>
  <si>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</si>
  <si>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</si>
  <si>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</si>
  <si>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</si>
  <si>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</si>
  <si>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</si>
  <si>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</si>
  <si>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</si>
  <si>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</si>
  <si>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</si>
  <si>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</si>
  <si>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</si>
  <si>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</si>
  <si>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</si>
  <si>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</si>
  <si>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</si>
  <si>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</si>
  <si>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</si>
  <si>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</si>
  <si>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</si>
  <si>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</si>
  <si>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</si>
  <si>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</si>
  <si>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</si>
  <si>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</si>
  <si>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</si>
  <si>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</si>
  <si>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</si>
  <si>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</si>
  <si>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</si>
  <si>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</si>
  <si>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</si>
  <si>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</si>
  <si>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</si>
  <si>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</si>
  <si>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</si>
  <si>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</si>
  <si>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</si>
  <si>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</si>
  <si>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</si>
  <si>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</si>
  <si>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</si>
  <si>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</si>
  <si>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</si>
  <si>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</si>
  <si>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</si>
  <si>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</si>
  <si>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</si>
  <si>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</si>
  <si>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</si>
  <si>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</si>
  <si>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</si>
  <si>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</si>
  <si>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</si>
  <si>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</si>
  <si>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</si>
  <si>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</si>
  <si>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</si>
  <si>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</si>
  <si>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</si>
  <si>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</si>
  <si>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</si>
  <si>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</si>
  <si>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</si>
  <si>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</si>
  <si>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</si>
  <si>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</si>
  <si>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</si>
  <si>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</si>
  <si>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</si>
  <si>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</si>
  <si>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</si>
  <si>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</si>
  <si>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</si>
  <si>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</si>
  <si>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</si>
  <si>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</si>
  <si>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</si>
  <si>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</si>
  <si>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</si>
  <si>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</si>
  <si>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</si>
  <si>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</si>
  <si>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</si>
  <si>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</si>
  <si>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</si>
  <si>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</si>
  <si>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</si>
  <si>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</si>
  <si>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</si>
  <si>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</si>
  <si>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</si>
  <si>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</si>
  <si>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</si>
  <si>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</si>
  <si>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</si>
  <si>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</si>
  <si>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</si>
  <si>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</si>
  <si>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</si>
  <si>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</si>
  <si>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</si>
  <si>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</si>
  <si>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</si>
  <si>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</si>
  <si>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</si>
  <si>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</si>
  <si>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</si>
  <si>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</si>
  <si>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</si>
  <si>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</si>
  <si>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</si>
  <si>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</si>
  <si>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</si>
  <si>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</si>
  <si>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</si>
  <si>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</si>
  <si>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</si>
  <si>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</si>
  <si>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</si>
  <si>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</si>
  <si>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</si>
  <si>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</si>
  <si>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</si>
  <si>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</si>
  <si>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</si>
  <si>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</si>
  <si>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</si>
  <si>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</si>
  <si>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</si>
  <si>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</si>
  <si>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</si>
  <si>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</si>
  <si>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</si>
  <si>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</si>
  <si>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</si>
  <si>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</si>
  <si>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</si>
  <si>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</si>
  <si>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</si>
  <si>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</si>
  <si>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</si>
  <si>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</si>
  <si>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</si>
  <si>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</si>
  <si>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</si>
  <si>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</si>
  <si>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</si>
  <si>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</si>
  <si>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</si>
  <si>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</si>
  <si>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</si>
  <si>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</si>
  <si>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</si>
  <si>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</si>
  <si>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</si>
  <si>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</si>
  <si>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</si>
  <si>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</si>
  <si>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</si>
  <si>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</si>
  <si>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</si>
  <si>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</si>
  <si>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</si>
  <si>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</si>
  <si>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</si>
  <si>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</si>
  <si>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</si>
  <si>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</si>
  <si>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</si>
  <si>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</si>
  <si>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</si>
  <si>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</si>
  <si>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</si>
  <si>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</si>
  <si>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</si>
  <si>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</si>
  <si>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</si>
  <si>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</si>
  <si>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</si>
  <si>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</si>
  <si>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</si>
  <si>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</si>
  <si>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</si>
  <si>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</si>
  <si>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</si>
  <si>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</si>
  <si>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</si>
  <si>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</si>
  <si>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</si>
  <si>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</si>
  <si>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</si>
  <si>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</si>
  <si>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</si>
  <si>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</si>
  <si>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</si>
  <si>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</si>
  <si>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</si>
  <si>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</si>
  <si>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</si>
  <si>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</si>
  <si>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</si>
  <si>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</si>
  <si>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</si>
  <si>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</si>
  <si>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</si>
  <si>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</si>
  <si>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</si>
  <si>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</si>
  <si>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</si>
  <si>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</si>
  <si>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</si>
  <si>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</si>
  <si>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</si>
  <si>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</si>
  <si>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</si>
  <si>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</si>
  <si>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</si>
  <si>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</si>
  <si>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</si>
  <si>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</si>
  <si>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</si>
  <si>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</si>
  <si>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</si>
  <si>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</si>
  <si>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</si>
  <si>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</si>
  <si>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</si>
  <si>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</si>
  <si>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</si>
  <si>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</si>
  <si>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</si>
  <si>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</si>
  <si>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</si>
  <si>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</si>
  <si>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</si>
  <si>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</si>
  <si>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</si>
  <si>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</si>
  <si>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</si>
  <si>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</si>
  <si>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</si>
  <si>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</si>
  <si>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</si>
  <si>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</si>
  <si>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</si>
  <si>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</si>
  <si>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</si>
  <si>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</si>
  <si>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</si>
  <si>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</si>
  <si>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</si>
  <si>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</si>
  <si>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</si>
  <si>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</si>
  <si>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</si>
  <si>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</si>
  <si>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</si>
  <si>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</si>
  <si>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</si>
  <si>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</si>
  <si>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</si>
  <si>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</si>
  <si>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</si>
  <si>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</si>
  <si>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</si>
  <si>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</si>
  <si>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</si>
  <si>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</si>
  <si>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</si>
  <si>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</si>
  <si>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</si>
  <si>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</si>
  <si>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</si>
  <si>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</si>
  <si>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</si>
  <si>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</si>
  <si>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</si>
  <si>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</si>
  <si>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</si>
  <si>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</si>
  <si>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</si>
  <si>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</si>
  <si>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</si>
  <si>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</si>
  <si>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</si>
  <si>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</si>
  <si>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</si>
  <si>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</si>
  <si>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</si>
  <si>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</si>
  <si>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</si>
  <si>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</si>
  <si>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</si>
  <si>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</si>
  <si>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</si>
  <si>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</si>
  <si>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</si>
  <si>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</si>
  <si>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</si>
  <si>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</si>
  <si>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</si>
  <si>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</si>
  <si>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</si>
  <si>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</si>
  <si>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</si>
  <si>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</si>
  <si>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</si>
  <si>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</si>
  <si>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</si>
  <si>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</si>
  <si>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</si>
  <si>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</si>
  <si>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</si>
  <si>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</si>
  <si>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</si>
  <si>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</si>
  <si>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</si>
  <si>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</si>
  <si>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</si>
  <si>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</si>
  <si>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</si>
  <si>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</si>
  <si>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</si>
  <si>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</si>
  <si>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</si>
  <si>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</si>
  <si>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</si>
  <si>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</si>
  <si>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</si>
  <si>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</si>
  <si>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</si>
  <si>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</si>
  <si>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</si>
  <si>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</si>
  <si>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</si>
  <si>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</si>
  <si>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</si>
  <si>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</si>
  <si>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</si>
  <si>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</si>
  <si>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</si>
  <si>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</si>
  <si>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</si>
  <si>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</si>
  <si>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</si>
  <si>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</si>
  <si>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</si>
  <si>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</si>
  <si>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</si>
  <si>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</si>
  <si>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</si>
  <si>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</si>
  <si>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</si>
  <si>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</si>
  <si>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</si>
  <si>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</si>
  <si>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</si>
  <si>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</si>
  <si>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</si>
  <si>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</si>
  <si>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</si>
  <si>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</si>
  <si>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</si>
  <si>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</si>
  <si>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</si>
  <si>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</si>
  <si>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</si>
  <si>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</si>
  <si>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</si>
  <si>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</si>
  <si>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</si>
  <si>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</si>
  <si>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</si>
  <si>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</si>
  <si>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</si>
  <si>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</si>
  <si>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</si>
  <si>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</si>
  <si>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</si>
  <si>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</si>
  <si>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</si>
  <si>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</si>
  <si>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</si>
  <si>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</si>
  <si>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</si>
  <si>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</si>
  <si>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</si>
  <si>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</si>
  <si>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</si>
  <si>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</si>
  <si>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</si>
  <si>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</si>
  <si>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</si>
  <si>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</si>
  <si>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</si>
  <si>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</si>
  <si>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</si>
  <si>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</si>
  <si>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</si>
  <si>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</si>
  <si>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</si>
  <si>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</si>
  <si>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</si>
  <si>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</si>
  <si>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</si>
  <si>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</si>
  <si>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</si>
  <si>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</si>
  <si>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</si>
  <si>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</si>
  <si>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</si>
  <si>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</si>
  <si>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</si>
  <si>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</si>
  <si>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</si>
  <si>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</si>
  <si>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</si>
  <si>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</si>
  <si>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</si>
  <si>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</si>
  <si>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</si>
  <si>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</si>
  <si>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</si>
  <si>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</si>
  <si>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</si>
  <si>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</si>
  <si>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</si>
  <si>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</si>
  <si>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</si>
  <si>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</si>
  <si>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</si>
  <si>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</si>
  <si>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</si>
  <si>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</si>
  <si>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</si>
  <si>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</si>
  <si>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</si>
  <si>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</si>
  <si>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</si>
  <si>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</si>
  <si>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</si>
  <si>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</si>
  <si>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</si>
  <si>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</si>
  <si>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</si>
  <si>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</si>
  <si>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</si>
  <si>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</si>
  <si>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</si>
  <si>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</si>
  <si>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</si>
  <si>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</si>
  <si>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</si>
  <si>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</si>
  <si>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</si>
  <si>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</si>
  <si>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</si>
  <si>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</si>
  <si>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</si>
  <si>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</si>
  <si>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</si>
  <si>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</si>
  <si>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</si>
  <si>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</si>
  <si>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</si>
  <si>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</si>
  <si>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</si>
  <si>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</si>
  <si>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</si>
  <si>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</si>
  <si>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</si>
  <si>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</si>
  <si>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</si>
  <si>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</si>
  <si>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</si>
  <si>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</si>
  <si>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</si>
  <si>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</si>
  <si>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</si>
  <si>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</si>
  <si>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</si>
  <si>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</si>
  <si>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</si>
  <si>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</si>
  <si>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</si>
  <si>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</si>
  <si>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</si>
  <si>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</si>
  <si>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</si>
  <si>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</si>
  <si>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</si>
  <si>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</si>
  <si>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</si>
  <si>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</si>
  <si>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</si>
  <si>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</si>
  <si>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</si>
  <si>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</si>
  <si>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</si>
  <si>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</si>
  <si>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</si>
  <si>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</si>
  <si>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</si>
  <si>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</si>
  <si>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</si>
  <si>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</si>
  <si>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</si>
  <si>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</si>
  <si>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</si>
  <si>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</si>
  <si>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</si>
  <si>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</si>
  <si>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</si>
  <si>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</si>
  <si>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</si>
  <si>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</si>
  <si>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</si>
  <si>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</si>
  <si>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</si>
  <si>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</si>
  <si>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</si>
  <si>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</si>
  <si>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</si>
  <si>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</si>
  <si>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</si>
  <si>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</si>
  <si>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</si>
  <si>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</si>
  <si>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</si>
  <si>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</si>
  <si>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</si>
  <si>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</si>
  <si>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</si>
  <si>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</si>
  <si>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</si>
  <si>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</si>
  <si>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</si>
  <si>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</si>
  <si>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</si>
  <si>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</si>
  <si>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</si>
  <si>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</si>
  <si>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</si>
  <si>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</si>
  <si>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</si>
  <si>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</si>
  <si>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</si>
  <si>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</si>
  <si>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</si>
  <si>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</si>
  <si>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</si>
  <si>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</si>
  <si>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</si>
  <si>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</si>
  <si>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</si>
  <si>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</si>
  <si>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</si>
  <si>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</si>
  <si>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</si>
  <si>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</si>
  <si>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</si>
  <si>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</si>
  <si>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</si>
  <si>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</si>
  <si>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</si>
  <si>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</si>
  <si>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</si>
  <si>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</si>
  <si>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</si>
  <si>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</si>
  <si>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</si>
  <si>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</si>
  <si>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</si>
  <si>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</si>
  <si>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</si>
  <si>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</si>
  <si>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</si>
  <si>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</si>
  <si>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</si>
  <si>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</si>
  <si>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</si>
  <si>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</si>
  <si>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</si>
  <si>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</si>
  <si>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</si>
  <si>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</si>
  <si>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</si>
  <si>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</si>
  <si>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</si>
  <si>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</si>
  <si>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</si>
  <si>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</si>
  <si>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</si>
  <si>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</si>
  <si>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</si>
  <si>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</si>
  <si>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</si>
  <si>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</si>
  <si>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</si>
  <si>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</si>
  <si>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</si>
  <si>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</si>
  <si>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</si>
  <si>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</si>
  <si>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</si>
  <si>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</si>
  <si>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</si>
  <si>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</si>
  <si>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</si>
  <si>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</si>
  <si>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</si>
  <si>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</si>
  <si>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</si>
  <si>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</si>
  <si>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</si>
  <si>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</si>
  <si>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</si>
  <si>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</si>
  <si>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</si>
  <si>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</si>
  <si>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</si>
  <si>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</si>
  <si>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</si>
  <si>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</si>
  <si>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</si>
  <si>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</si>
  <si>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</si>
  <si>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</si>
  <si>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</si>
  <si>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</si>
  <si>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</si>
  <si>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</si>
  <si>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</si>
  <si>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</si>
  <si>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</si>
  <si>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</si>
  <si>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</si>
  <si>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</si>
  <si>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</si>
  <si>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</si>
  <si>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</si>
  <si>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</si>
  <si>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</si>
  <si>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</si>
  <si>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</si>
  <si>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</si>
  <si>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</si>
  <si>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</si>
  <si>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</si>
  <si>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</si>
  <si>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</si>
  <si>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</si>
  <si>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</si>
  <si>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</si>
  <si>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</si>
  <si>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</si>
  <si>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</si>
  <si>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</si>
  <si>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</si>
  <si>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</si>
  <si>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</si>
  <si>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</si>
  <si>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</si>
  <si>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</si>
  <si>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</si>
  <si>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</si>
  <si>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</si>
  <si>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</si>
  <si>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</si>
  <si>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</si>
  <si>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</si>
  <si>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</si>
  <si>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</si>
  <si>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</si>
  <si>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</si>
  <si>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</si>
  <si>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</si>
  <si>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</si>
  <si>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</si>
  <si>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</si>
  <si>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</si>
  <si>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</si>
  <si>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</si>
  <si>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</si>
  <si>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</si>
  <si>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</si>
  <si>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</si>
  <si>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</si>
  <si>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</si>
  <si>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</si>
  <si>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</si>
  <si>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</si>
  <si>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</si>
  <si>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</si>
  <si>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</si>
  <si>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</si>
  <si>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</si>
  <si>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</si>
  <si>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</si>
  <si>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</si>
  <si>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</si>
  <si>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</si>
  <si>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</si>
  <si>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</si>
  <si>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</si>
  <si>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</si>
  <si>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</si>
  <si>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</si>
  <si>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</si>
  <si>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</si>
  <si>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</si>
  <si>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</si>
  <si>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</si>
  <si>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</si>
  <si>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</si>
  <si>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</si>
  <si>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</si>
  <si>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</si>
  <si>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</si>
  <si>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</si>
  <si>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</si>
  <si>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</si>
  <si>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</si>
  <si>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</si>
  <si>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</si>
  <si>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</si>
  <si>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</si>
  <si>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</si>
  <si>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</si>
  <si>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</si>
  <si>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</si>
  <si>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</si>
  <si>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</si>
  <si>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</si>
  <si>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</si>
  <si>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</si>
  <si>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</si>
  <si>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</si>
  <si>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</si>
  <si>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</si>
  <si>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</si>
  <si>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</si>
  <si>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</si>
  <si>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</si>
  <si>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</si>
  <si>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</si>
  <si>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</si>
  <si>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</si>
  <si>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</si>
  <si>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</si>
  <si>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</si>
  <si>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</si>
  <si>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</si>
  <si>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</si>
  <si>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</si>
  <si>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</si>
  <si>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</si>
  <si>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</si>
  <si>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</si>
  <si>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</si>
  <si>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</si>
  <si>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</si>
  <si>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</si>
  <si>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</si>
  <si>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</si>
  <si>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</si>
  <si>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</si>
  <si>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</si>
  <si>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</si>
  <si>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</si>
  <si>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</si>
  <si>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</si>
  <si>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</si>
  <si>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</si>
  <si>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</si>
  <si>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</si>
  <si>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</si>
  <si>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</si>
  <si>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</si>
  <si>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</si>
  <si>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</si>
  <si>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</si>
  <si>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</si>
  <si>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</si>
  <si>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</si>
  <si>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</si>
  <si>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</si>
  <si>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</si>
  <si>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</si>
  <si>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</si>
  <si>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</si>
  <si>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</si>
  <si>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</si>
  <si>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</si>
  <si>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</si>
  <si>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</si>
  <si>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</si>
  <si>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</si>
  <si>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</si>
  <si>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</si>
  <si>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</si>
  <si>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</si>
  <si>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</si>
  <si>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</si>
  <si>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</si>
  <si>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</si>
  <si>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</si>
  <si>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</si>
  <si>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</si>
  <si>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</si>
  <si>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</si>
  <si>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</si>
  <si>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</si>
  <si>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</si>
  <si>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</si>
  <si>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</si>
  <si>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</si>
  <si>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</si>
  <si>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</si>
  <si>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</si>
  <si>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</si>
  <si>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</si>
  <si>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</si>
  <si>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</si>
  <si>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</si>
  <si>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</si>
  <si>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</si>
  <si>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</si>
  <si>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</si>
  <si>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</si>
  <si>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</si>
  <si>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</si>
  <si>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</si>
  <si>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</si>
  <si>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</si>
  <si>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</si>
  <si>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</si>
  <si>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</si>
  <si>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</si>
  <si>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</si>
  <si>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</si>
  <si>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</si>
  <si>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</si>
  <si>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</si>
  <si>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</si>
  <si>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</si>
  <si>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</si>
  <si>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</si>
  <si>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</si>
  <si>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</si>
  <si>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</si>
  <si>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</si>
  <si>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</si>
  <si>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</si>
  <si>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</si>
  <si>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</si>
  <si>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</si>
  <si>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</si>
  <si>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</si>
  <si>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</si>
  <si>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</si>
  <si>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</si>
  <si>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</si>
  <si>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</si>
  <si>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</si>
  <si>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</si>
  <si>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</si>
  <si>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</si>
  <si>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</si>
  <si>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</si>
  <si>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</si>
  <si>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</si>
  <si>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</si>
  <si>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</si>
  <si>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</si>
  <si>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</si>
  <si>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</si>
  <si>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</si>
  <si>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</si>
  <si>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</si>
  <si>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</si>
  <si>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</si>
  <si>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</si>
  <si>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</si>
  <si>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</si>
  <si>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</si>
  <si>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</si>
  <si>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</si>
  <si>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</si>
  <si>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</si>
  <si>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</si>
  <si>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</si>
  <si>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</si>
  <si>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</si>
  <si>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</si>
  <si>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</si>
  <si>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</si>
  <si>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</si>
  <si>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</si>
  <si>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</si>
  <si>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</si>
  <si>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</si>
  <si>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</si>
  <si>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</si>
  <si>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</si>
  <si>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</si>
  <si>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</si>
  <si>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</si>
  <si>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</si>
  <si>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</si>
  <si>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</si>
  <si>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</si>
  <si>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</si>
  <si>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</si>
  <si>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</si>
  <si>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</si>
  <si>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</si>
  <si>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</si>
  <si>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</si>
  <si>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</si>
  <si>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</si>
  <si>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</si>
  <si>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</si>
  <si>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</si>
  <si>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</si>
  <si>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</si>
  <si>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</si>
  <si>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</si>
  <si>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</si>
  <si>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</si>
  <si>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</si>
  <si>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</si>
  <si>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</si>
  <si>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</si>
  <si>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</si>
  <si>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</si>
  <si>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</si>
  <si>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</si>
  <si>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</si>
  <si>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</si>
  <si>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</si>
  <si>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</si>
  <si>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</si>
  <si>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</si>
  <si>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</si>
  <si>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</si>
  <si>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</si>
  <si>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</si>
  <si>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</si>
  <si>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</si>
  <si>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</si>
  <si>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</si>
  <si>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</si>
  <si>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</si>
  <si>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</si>
  <si>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</si>
  <si>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</si>
  <si>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</si>
  <si>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</si>
  <si>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</si>
  <si>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</si>
  <si>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</si>
  <si>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</si>
  <si>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</si>
  <si>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</si>
  <si>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</si>
  <si>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</si>
  <si>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</si>
  <si>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</si>
  <si>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</si>
  <si>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</si>
  <si>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</si>
  <si>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</si>
  <si>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</si>
  <si>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</si>
  <si>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</si>
  <si>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</si>
  <si>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</si>
  <si>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</si>
  <si>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</si>
  <si>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</si>
  <si>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</si>
  <si>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</si>
  <si>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</si>
  <si>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</si>
  <si>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</si>
  <si>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</si>
  <si>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</si>
  <si>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</si>
  <si>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</si>
  <si>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</si>
  <si>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</si>
  <si>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</si>
  <si>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</si>
  <si>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</si>
  <si>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</si>
  <si>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</si>
  <si>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</si>
  <si>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</si>
  <si>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</si>
  <si>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</si>
  <si>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</si>
  <si>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</si>
  <si>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</si>
  <si>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</si>
  <si>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</si>
  <si>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</si>
  <si>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</si>
  <si>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</si>
  <si>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</si>
  <si>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</si>
  <si>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</si>
  <si>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</si>
  <si>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</si>
  <si>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</si>
  <si>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</si>
  <si>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</si>
  <si>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</si>
  <si>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</si>
  <si>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</si>
  <si>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</si>
  <si>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</si>
  <si>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</si>
  <si>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</si>
  <si>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</si>
  <si>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</si>
  <si>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</si>
  <si>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</si>
  <si>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</si>
  <si>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</si>
  <si>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</si>
  <si>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</si>
  <si>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</si>
  <si>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</si>
  <si>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</si>
  <si>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</si>
  <si>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</si>
  <si>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</si>
  <si>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</si>
  <si>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</si>
  <si>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</si>
  <si>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</si>
  <si>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</si>
  <si>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</si>
  <si>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</si>
  <si>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</si>
  <si>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</si>
  <si>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</si>
  <si>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</si>
  <si>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</si>
  <si>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</si>
  <si>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</si>
  <si>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</si>
  <si>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</si>
  <si>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</si>
  <si>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</si>
  <si>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</si>
  <si>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</si>
  <si>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</si>
  <si>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</si>
  <si>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</si>
  <si>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</si>
  <si>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</si>
  <si>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</si>
  <si>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</si>
  <si>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</si>
  <si>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</si>
  <si>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</si>
  <si>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</si>
  <si>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</si>
  <si>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</si>
  <si>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</si>
  <si>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</si>
  <si>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</si>
  <si>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</si>
  <si>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</si>
  <si>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</si>
  <si>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</si>
  <si>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</si>
  <si>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</si>
  <si>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</si>
  <si>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</si>
  <si>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</si>
  <si>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</si>
  <si>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</si>
  <si>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</si>
  <si>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</si>
  <si>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</si>
  <si>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</si>
  <si>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</si>
  <si>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</si>
  <si>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</si>
  <si>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</si>
  <si>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</si>
  <si>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</si>
  <si>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</si>
  <si>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</si>
  <si>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</si>
  <si>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</si>
  <si>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</si>
  <si>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</si>
  <si>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</si>
  <si>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</si>
  <si>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</si>
  <si>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</si>
  <si>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</si>
  <si>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</si>
  <si>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</si>
  <si>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</si>
  <si>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</si>
  <si>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</si>
  <si>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</si>
  <si>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</si>
  <si>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</si>
  <si>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</si>
  <si>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</si>
  <si>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</si>
  <si>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</si>
  <si>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</si>
  <si>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</si>
  <si>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</si>
  <si>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</si>
  <si>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</si>
  <si>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</si>
  <si>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</si>
  <si>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</si>
  <si>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</si>
  <si>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</si>
  <si>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</si>
  <si>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</si>
  <si>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</si>
  <si>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</si>
  <si>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</si>
  <si>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</si>
  <si>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</si>
  <si>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</si>
  <si>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</si>
  <si>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</si>
  <si>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</si>
  <si>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</si>
  <si>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</si>
  <si>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</si>
  <si>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</si>
  <si>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</si>
  <si>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</si>
  <si>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</si>
  <si>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</si>
  <si>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</si>
  <si>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</si>
  <si>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</si>
  <si>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</si>
  <si>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</si>
  <si>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</si>
  <si>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</si>
  <si>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</si>
  <si>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</si>
  <si>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</si>
  <si>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</si>
  <si>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</si>
  <si>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</si>
  <si>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</si>
  <si>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</si>
  <si>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</si>
  <si>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</si>
  <si>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</si>
  <si>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</si>
  <si>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</si>
  <si>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</si>
  <si>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</si>
  <si>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</si>
  <si>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</si>
  <si>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</si>
  <si>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</si>
  <si>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</si>
  <si>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</si>
  <si>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</si>
  <si>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</si>
  <si>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</si>
  <si>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</si>
  <si>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</si>
  <si>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</si>
  <si>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</si>
  <si>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</si>
  <si>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</si>
  <si>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</si>
  <si>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</si>
  <si>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</si>
  <si>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</si>
  <si>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</si>
  <si>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</si>
  <si>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</si>
  <si>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</si>
  <si>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</si>
  <si>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</si>
  <si>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</si>
  <si>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</si>
  <si>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</si>
  <si>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</si>
  <si>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</si>
  <si>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</si>
  <si>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</si>
  <si>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</si>
  <si>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</si>
  <si>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</si>
  <si>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</si>
  <si>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</si>
  <si>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</si>
  <si>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</si>
  <si>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</si>
  <si>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</si>
  <si>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</si>
  <si>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</si>
  <si>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</si>
  <si>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</si>
  <si>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</si>
  <si>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</si>
  <si>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</si>
  <si>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</si>
  <si>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</si>
  <si>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</si>
  <si>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</si>
  <si>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</si>
  <si>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</si>
  <si>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</si>
  <si>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</si>
  <si>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</si>
  <si>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</si>
  <si>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</si>
  <si>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</si>
  <si>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</si>
  <si>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</si>
  <si>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</si>
  <si>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</si>
  <si>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</si>
  <si>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</si>
  <si>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</si>
  <si>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</si>
  <si>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</si>
  <si>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</si>
  <si>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</si>
  <si>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</si>
  <si>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</si>
  <si>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</si>
  <si>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</si>
  <si>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</si>
  <si>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</si>
  <si>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</si>
  <si>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</si>
  <si>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</si>
  <si>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</si>
  <si>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</si>
  <si>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</si>
  <si>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</si>
  <si>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</si>
  <si>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</si>
  <si>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</si>
  <si>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</si>
  <si>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</si>
  <si>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</si>
  <si>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</si>
  <si>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</si>
  <si>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</si>
  <si>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</si>
  <si>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</si>
  <si>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</si>
  <si>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</si>
  <si>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</si>
  <si>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</si>
  <si>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</si>
  <si>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</si>
  <si>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</si>
  <si>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</si>
  <si>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</si>
  <si>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</si>
  <si>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</si>
  <si>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</si>
  <si>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</si>
  <si>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</si>
  <si>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</si>
  <si>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</si>
  <si>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</si>
  <si>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</si>
  <si>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</si>
  <si>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</si>
  <si>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</si>
  <si>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</si>
  <si>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</si>
  <si>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</si>
  <si>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</si>
  <si>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</si>
  <si>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</si>
  <si>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</si>
  <si>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</si>
  <si>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</si>
  <si>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</si>
  <si>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</si>
  <si>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</si>
  <si>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</si>
  <si>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</si>
  <si>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</si>
  <si>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</si>
  <si>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</si>
  <si>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</si>
  <si>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</si>
  <si>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</si>
  <si>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</si>
  <si>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</si>
  <si>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</si>
  <si>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</si>
  <si>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</si>
  <si>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</si>
  <si>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</si>
  <si>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</si>
  <si>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</si>
  <si>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</si>
  <si>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</si>
  <si>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</si>
  <si>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</si>
  <si>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</si>
  <si>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</si>
  <si>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</si>
  <si>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</si>
  <si>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</si>
  <si>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</si>
  <si>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</si>
  <si>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</si>
  <si>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</si>
  <si>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</si>
  <si>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</si>
  <si>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</si>
  <si>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</si>
  <si>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</si>
  <si>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</si>
  <si>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</si>
  <si>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</si>
  <si>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</si>
  <si>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</si>
  <si>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</si>
  <si>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</si>
  <si>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</si>
  <si>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</si>
  <si>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</si>
  <si>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</si>
  <si>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</si>
  <si>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</si>
  <si>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</si>
  <si>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</si>
  <si>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</si>
  <si>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</si>
  <si>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</si>
  <si>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</si>
  <si>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</si>
  <si>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</si>
  <si>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</si>
  <si>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</si>
  <si>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</si>
  <si>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</si>
  <si>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</si>
  <si>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</si>
  <si>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</si>
  <si>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</si>
  <si>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</si>
  <si>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</si>
  <si>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</si>
  <si>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</si>
  <si>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</si>
  <si>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</si>
  <si>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</si>
  <si>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</si>
  <si>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</si>
  <si>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</si>
  <si>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</si>
  <si>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</si>
  <si>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</si>
  <si>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</si>
  <si>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</si>
  <si>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</si>
  <si>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</si>
  <si>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</si>
  <si>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</si>
  <si>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</si>
  <si>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</si>
  <si>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</si>
  <si>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</si>
  <si>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</si>
  <si>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</si>
  <si>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</si>
  <si>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</si>
  <si>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</si>
  <si>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</si>
  <si>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</si>
  <si>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</si>
  <si>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</si>
  <si>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</si>
  <si>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</si>
  <si>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</si>
  <si>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</si>
  <si>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</si>
  <si>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</si>
  <si>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</si>
  <si>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</si>
  <si>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</si>
  <si>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</si>
  <si>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</si>
  <si>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</si>
  <si>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</si>
  <si>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</si>
  <si>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</si>
  <si>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</si>
  <si>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</si>
  <si>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</si>
  <si>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</si>
  <si>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</si>
  <si>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</si>
  <si>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</si>
  <si>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</si>
  <si>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</si>
  <si>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</si>
  <si>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</si>
  <si>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</si>
  <si>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</si>
  <si>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</si>
  <si>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</si>
  <si>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</si>
  <si>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</si>
  <si>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</si>
  <si>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</si>
  <si>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</si>
  <si>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</si>
  <si>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</si>
  <si>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</si>
  <si>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</si>
  <si>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</si>
  <si>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</si>
  <si>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</si>
  <si>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</si>
  <si>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</si>
  <si>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</si>
  <si>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</si>
  <si>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</si>
  <si>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</si>
  <si>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</si>
  <si>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</si>
  <si>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</si>
  <si>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</si>
  <si>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</si>
  <si>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</si>
  <si>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</si>
  <si>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</si>
  <si>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</si>
  <si>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</si>
  <si>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</si>
  <si>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</si>
  <si>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</si>
  <si>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</si>
  <si>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</si>
  <si>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</si>
  <si>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</si>
  <si>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</si>
  <si>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</si>
  <si>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</si>
  <si>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</si>
  <si>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</si>
  <si>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</si>
  <si>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</si>
  <si>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</si>
  <si>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</si>
  <si>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</si>
  <si>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</si>
  <si>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</si>
  <si>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</si>
  <si>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</si>
  <si>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</si>
  <si>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</si>
  <si>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</si>
  <si>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</si>
  <si>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</si>
  <si>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</si>
  <si>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</si>
  <si>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</si>
  <si>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</si>
  <si>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</si>
  <si>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</si>
  <si>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</si>
  <si>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</si>
  <si>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</si>
  <si>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</si>
  <si>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</si>
  <si>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</si>
  <si>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</si>
  <si>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</si>
  <si>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</si>
  <si>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</si>
  <si>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</si>
  <si>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</si>
  <si>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</si>
  <si>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</si>
  <si>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</si>
  <si>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</si>
  <si>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</si>
  <si>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</si>
  <si>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</si>
  <si>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</si>
  <si>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</si>
  <si>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</si>
  <si>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</si>
  <si>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</si>
  <si>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</si>
  <si>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</si>
  <si>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</si>
  <si>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</si>
  <si>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</si>
  <si>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</si>
  <si>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</si>
  <si>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</si>
  <si>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</si>
  <si>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</si>
  <si>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</si>
  <si>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</si>
  <si>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</si>
  <si>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</si>
  <si>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</si>
  <si>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</si>
  <si>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</si>
  <si>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</si>
  <si>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</si>
  <si>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</si>
  <si>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</si>
  <si>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</si>
  <si>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</si>
  <si>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</si>
  <si>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</si>
  <si>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</si>
  <si>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</si>
  <si>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</si>
  <si>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</si>
  <si>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</si>
  <si>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</si>
  <si>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</si>
  <si>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</si>
  <si>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</si>
  <si>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</si>
  <si>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</si>
  <si>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</si>
  <si>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</si>
  <si>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</si>
  <si>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</si>
  <si>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</si>
  <si>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</si>
  <si>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</si>
  <si>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</si>
  <si>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</si>
  <si>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</si>
  <si>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</si>
  <si>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</si>
  <si>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</si>
  <si>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</si>
  <si>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</si>
  <si>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</si>
  <si>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</si>
  <si>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</si>
  <si>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</si>
  <si>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</si>
  <si>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</si>
  <si>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</si>
  <si>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</si>
  <si>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</si>
  <si>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</si>
  <si>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</si>
  <si>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</si>
  <si>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</si>
  <si>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</si>
  <si>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</si>
  <si>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</si>
  <si>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</si>
  <si>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</si>
  <si>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</si>
  <si>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</si>
  <si>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</si>
  <si>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</si>
  <si>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</si>
  <si>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</si>
  <si>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</si>
  <si>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</si>
  <si>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</si>
  <si>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</si>
  <si>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</si>
  <si>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</si>
  <si>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</si>
  <si>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</si>
  <si>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</si>
  <si>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</si>
  <si>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</si>
  <si>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</si>
  <si>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</si>
  <si>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</si>
  <si>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</si>
  <si>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</si>
  <si>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</si>
  <si>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</si>
  <si>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</si>
  <si>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</si>
  <si>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</si>
  <si>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</si>
  <si>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</si>
  <si>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</si>
  <si>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</si>
  <si>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</si>
  <si>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</si>
  <si>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</si>
  <si>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</si>
  <si>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</si>
  <si>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</si>
  <si>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</si>
  <si>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</si>
  <si>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</si>
  <si>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</si>
  <si>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</si>
  <si>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</si>
  <si>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</si>
  <si>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</si>
  <si>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</si>
  <si>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</si>
  <si>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</si>
  <si>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</si>
  <si>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</si>
  <si>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</si>
  <si>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</si>
  <si>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</si>
  <si>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</si>
  <si>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</si>
  <si>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</si>
  <si>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</si>
  <si>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</si>
  <si>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</si>
  <si>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</si>
  <si>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</si>
  <si>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</si>
  <si>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</si>
  <si>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</si>
  <si>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</si>
  <si>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</si>
  <si>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</si>
  <si>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</si>
  <si>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</si>
  <si>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</si>
  <si>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</si>
  <si>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</si>
  <si>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</si>
  <si>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</si>
  <si>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</si>
  <si>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</si>
  <si>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</si>
  <si>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</si>
  <si>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</si>
  <si>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</si>
  <si>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</si>
  <si>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</si>
  <si>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</si>
  <si>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</si>
  <si>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</si>
  <si>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</si>
  <si>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</si>
  <si>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</si>
  <si>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</si>
  <si>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</si>
  <si>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</si>
  <si>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</si>
  <si>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</si>
  <si>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</si>
  <si>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</si>
  <si>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</si>
  <si>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</si>
  <si>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</si>
  <si>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</si>
  <si>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</si>
  <si>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</si>
  <si>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</si>
  <si>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</si>
  <si>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</si>
  <si>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</si>
  <si>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</si>
  <si>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</si>
  <si>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</si>
  <si>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</si>
  <si>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</si>
  <si>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</si>
  <si>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</si>
  <si>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</si>
  <si>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</si>
  <si>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</si>
  <si>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</si>
  <si>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</si>
  <si>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</si>
  <si>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</si>
  <si>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</si>
  <si>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</si>
  <si>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</si>
  <si>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</si>
  <si>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</si>
  <si>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</si>
  <si>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</si>
  <si>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</si>
  <si>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</si>
  <si>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</si>
  <si>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</si>
  <si>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</si>
  <si>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</si>
  <si>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</si>
  <si>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</si>
  <si>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</si>
  <si>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</si>
  <si>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</si>
  <si>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</si>
  <si>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</si>
  <si>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</si>
  <si>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</si>
  <si>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</si>
  <si>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</si>
  <si>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</si>
  <si>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</si>
  <si>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</si>
  <si>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</si>
  <si>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</si>
  <si>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</si>
  <si>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</si>
  <si>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</si>
  <si>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</si>
  <si>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</si>
  <si>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</si>
  <si>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</si>
  <si>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</si>
  <si>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</si>
  <si>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</si>
  <si>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</si>
  <si>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</si>
  <si>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</si>
  <si>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</si>
  <si>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</si>
  <si>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</si>
  <si>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</si>
  <si>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</si>
  <si>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</si>
  <si>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</si>
  <si>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</si>
  <si>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</si>
  <si>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</si>
  <si>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</si>
  <si>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</si>
  <si>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</si>
  <si>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</si>
  <si>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</si>
  <si>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</si>
  <si>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</si>
  <si>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</si>
  <si>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</si>
  <si>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</si>
  <si>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</si>
  <si>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</si>
  <si>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</si>
  <si>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</si>
  <si>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</si>
  <si>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</si>
  <si>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</si>
  <si>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</si>
  <si>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</si>
  <si>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</si>
  <si>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</si>
  <si>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</si>
  <si>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</si>
  <si>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</si>
  <si>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</si>
  <si>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</si>
  <si>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</si>
  <si>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</si>
  <si>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</si>
  <si>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</si>
  <si>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</si>
  <si>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</si>
  <si>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</si>
  <si>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</si>
  <si>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</si>
  <si>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</si>
  <si>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</si>
  <si>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</si>
  <si>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</si>
  <si>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</si>
  <si>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</si>
  <si>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</si>
  <si>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</si>
  <si>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</si>
  <si>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</si>
  <si>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</si>
  <si>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</si>
  <si>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</si>
  <si>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</si>
  <si>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</si>
  <si>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</si>
  <si>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</si>
  <si>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</si>
  <si>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</si>
  <si>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</si>
  <si>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</si>
  <si>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</si>
  <si>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</si>
  <si>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</si>
  <si>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</si>
  <si>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</si>
  <si>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</si>
  <si>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</si>
  <si>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</si>
  <si>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</si>
  <si>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</si>
  <si>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</si>
  <si>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</si>
  <si>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</si>
  <si>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</si>
  <si>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</si>
  <si>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</si>
  <si>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</si>
  <si>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</si>
  <si>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</si>
  <si>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</si>
  <si>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</si>
  <si>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</si>
  <si>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</si>
  <si>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</si>
  <si>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</si>
  <si>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</si>
  <si>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</si>
  <si>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</si>
  <si>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</si>
  <si>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</si>
  <si>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</si>
  <si>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</si>
  <si>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</si>
  <si>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</si>
  <si>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</si>
  <si>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</si>
  <si>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</si>
  <si>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</si>
  <si>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</si>
  <si>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</si>
  <si>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</si>
  <si>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</si>
  <si>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</si>
  <si>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</si>
  <si>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</si>
  <si>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</si>
  <si>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</si>
  <si>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</si>
  <si>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</si>
  <si>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</si>
  <si>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</si>
  <si>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</si>
  <si>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</si>
  <si>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</si>
  <si>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</si>
  <si>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</si>
  <si>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</si>
  <si>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</si>
  <si>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</si>
  <si>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</si>
  <si>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</si>
  <si>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</si>
  <si>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</si>
  <si>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</si>
  <si>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</si>
  <si>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</si>
  <si>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</si>
  <si>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</si>
  <si>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</si>
  <si>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</si>
  <si>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</si>
  <si>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</si>
  <si>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</si>
  <si>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</si>
  <si>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</si>
  <si>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</si>
  <si>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</si>
  <si>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</si>
  <si>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</si>
  <si>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</si>
  <si>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</si>
  <si>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</si>
  <si>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</si>
  <si>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</si>
  <si>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</si>
  <si>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</si>
  <si>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</si>
  <si>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</si>
  <si>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</si>
  <si>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</si>
  <si>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</si>
  <si>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</si>
  <si>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</si>
  <si>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</si>
  <si>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</si>
  <si>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</si>
  <si>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</si>
  <si>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</si>
  <si>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</si>
  <si>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</si>
  <si>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</si>
  <si>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</si>
  <si>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</si>
  <si>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</si>
  <si>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</si>
  <si>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</si>
  <si>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</si>
  <si>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</si>
  <si>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</si>
  <si>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</si>
  <si>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</si>
  <si>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</si>
  <si>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</si>
  <si>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</si>
  <si>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</si>
  <si>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</si>
  <si>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</si>
  <si>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</si>
  <si>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</si>
  <si>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</si>
  <si>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</si>
  <si>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</si>
  <si>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</si>
  <si>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</si>
  <si>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</si>
  <si>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</si>
  <si>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</si>
  <si>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</si>
  <si>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</si>
  <si>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</si>
  <si>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</si>
  <si>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</si>
  <si>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</si>
  <si>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</si>
  <si>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</si>
  <si>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</si>
  <si>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</si>
  <si>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</si>
  <si>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</si>
  <si>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</si>
  <si>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</si>
  <si>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</si>
  <si>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</si>
  <si>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</si>
  <si>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</si>
  <si>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</si>
  <si>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</si>
  <si>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</si>
  <si>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</si>
  <si>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</si>
  <si>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</si>
  <si>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</si>
  <si>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</si>
  <si>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</si>
  <si>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</si>
  <si>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</si>
  <si>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</si>
  <si>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</si>
  <si>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</si>
  <si>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</si>
  <si>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</si>
  <si>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</si>
  <si>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</si>
  <si>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</si>
  <si>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</si>
  <si>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</si>
  <si>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</si>
  <si>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</si>
  <si>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</si>
  <si>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</si>
  <si>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</si>
  <si>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</si>
  <si>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</si>
  <si>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</si>
  <si>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</si>
  <si>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</si>
  <si>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</si>
  <si>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</si>
  <si>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</si>
  <si>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</si>
  <si>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</si>
  <si>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</si>
  <si>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</si>
  <si>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</si>
  <si>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</si>
  <si>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</si>
  <si>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</si>
  <si>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</si>
  <si>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</si>
  <si>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</si>
  <si>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</si>
  <si>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</si>
  <si>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</si>
  <si>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</si>
  <si>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</si>
  <si>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</si>
  <si>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</si>
  <si>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</si>
  <si>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</si>
  <si>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</si>
  <si>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</si>
  <si>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</si>
  <si>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</si>
  <si>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</si>
  <si>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</si>
  <si>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</si>
  <si>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</si>
  <si>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</si>
  <si>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</si>
  <si>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</si>
  <si>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</si>
  <si>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</si>
  <si>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</si>
  <si>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</si>
  <si>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</si>
  <si>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</si>
  <si>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</si>
  <si>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</si>
  <si>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</si>
  <si>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</si>
  <si>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</si>
  <si>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</si>
  <si>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</si>
  <si>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</si>
  <si>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</si>
  <si>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</si>
  <si>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</si>
  <si>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</si>
  <si>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</si>
  <si>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</si>
  <si>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</si>
  <si>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</si>
  <si>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</si>
  <si>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</si>
  <si>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</si>
  <si>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</si>
  <si>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</si>
  <si>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</si>
  <si>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</si>
  <si>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</si>
  <si>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</si>
  <si>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</si>
  <si>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</si>
  <si>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</si>
  <si>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</si>
  <si>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</si>
  <si>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</si>
  <si>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</si>
  <si>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</si>
  <si>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</si>
  <si>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</si>
  <si>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</si>
  <si>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</si>
  <si>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</si>
  <si>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</si>
  <si>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</si>
  <si>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</si>
  <si>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</si>
  <si>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</si>
  <si>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</si>
  <si>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</si>
  <si>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</si>
  <si>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</si>
  <si>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</si>
  <si>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</si>
  <si>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</si>
  <si>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</si>
  <si>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</si>
  <si>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</si>
  <si>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</si>
  <si>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</si>
  <si>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</si>
  <si>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</si>
  <si>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</si>
  <si>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</si>
  <si>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</si>
  <si>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</si>
  <si>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</si>
  <si>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</si>
  <si>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</si>
  <si>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</si>
  <si>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</si>
  <si>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</si>
  <si>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</si>
  <si>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</si>
  <si>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</si>
  <si>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</si>
  <si>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</si>
  <si>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</si>
  <si>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</si>
  <si>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</si>
  <si>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</si>
  <si>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</si>
  <si>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</si>
  <si>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</si>
  <si>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</si>
  <si>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</si>
  <si>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</si>
  <si>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</si>
  <si>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</si>
  <si>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</si>
  <si>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</si>
  <si>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</si>
  <si>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</si>
  <si>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</si>
  <si>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</si>
  <si>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</si>
  <si>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</si>
  <si>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</si>
  <si>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</si>
  <si>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</si>
  <si>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</si>
  <si>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</si>
  <si>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</si>
  <si>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</si>
  <si>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</si>
  <si>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</si>
  <si>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</si>
  <si>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</si>
  <si>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</si>
  <si>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</si>
  <si>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</si>
  <si>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</si>
  <si>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</si>
  <si>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</si>
  <si>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</si>
  <si>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</si>
  <si>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</si>
  <si>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</si>
  <si>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</si>
  <si>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</si>
  <si>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</si>
  <si>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</si>
  <si>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</si>
  <si>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</si>
  <si>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</si>
  <si>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</si>
  <si>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</si>
  <si>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</si>
  <si>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</si>
  <si>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</si>
  <si>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</si>
  <si>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</si>
  <si>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</si>
  <si>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</si>
  <si>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</si>
  <si>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</si>
  <si>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</si>
  <si>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</si>
  <si>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</si>
  <si>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</si>
  <si>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</si>
  <si>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</si>
  <si>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</si>
  <si>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</si>
  <si>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</si>
  <si>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</si>
  <si>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</si>
  <si>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</si>
  <si>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</si>
  <si>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</si>
  <si>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</si>
  <si>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</si>
  <si>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</si>
  <si>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</si>
  <si>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</si>
  <si>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</si>
  <si>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</si>
  <si>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</si>
  <si>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</si>
  <si>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</si>
  <si>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</si>
  <si>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</si>
  <si>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</si>
  <si>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</si>
  <si>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</si>
  <si>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</si>
  <si>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</si>
  <si>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</si>
  <si>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</si>
  <si>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</si>
  <si>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</si>
  <si>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</si>
  <si>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</si>
  <si>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</si>
  <si>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</si>
  <si>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</si>
  <si>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</si>
  <si>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</si>
  <si>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</si>
  <si>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</si>
  <si>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</si>
  <si>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</si>
  <si>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</si>
  <si>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</si>
  <si>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</si>
  <si>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</si>
  <si>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</si>
  <si>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</si>
  <si>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</si>
  <si>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</si>
  <si>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</si>
  <si>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</si>
  <si>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</si>
  <si>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</si>
  <si>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</si>
  <si>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</si>
  <si>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</si>
  <si>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</si>
  <si>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</si>
  <si>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</si>
  <si>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</si>
  <si>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</si>
  <si>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</si>
  <si>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</si>
  <si>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</si>
  <si>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</si>
  <si>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</si>
  <si>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</si>
  <si>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</si>
  <si>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</si>
  <si>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</si>
  <si>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</si>
  <si>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</si>
  <si>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</si>
  <si>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</si>
  <si>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</si>
  <si>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</si>
  <si>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</si>
  <si>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</si>
  <si>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</si>
  <si>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</si>
  <si>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</si>
  <si>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</si>
  <si>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</si>
  <si>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</si>
  <si>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</si>
  <si>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</si>
  <si>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</si>
  <si>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</si>
  <si>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</si>
  <si>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</si>
  <si>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</si>
  <si>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</si>
  <si>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</si>
  <si>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</si>
  <si>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</si>
  <si>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</si>
  <si>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</si>
  <si>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</si>
  <si>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</si>
  <si>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</si>
  <si>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</si>
  <si>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</si>
  <si>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</si>
  <si>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</si>
  <si>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</si>
  <si>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</si>
  <si>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</si>
  <si>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</si>
  <si>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</si>
  <si>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</si>
  <si>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</si>
  <si>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</si>
  <si>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</si>
  <si>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</si>
  <si>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</si>
  <si>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</si>
  <si>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</si>
  <si>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</si>
  <si>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</si>
  <si>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</si>
  <si>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</si>
  <si>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</si>
  <si>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</si>
  <si>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</si>
  <si>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</si>
  <si>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</si>
  <si>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</si>
  <si>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</si>
  <si>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</si>
  <si>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</si>
  <si>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</si>
  <si>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</si>
  <si>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</si>
  <si>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</si>
  <si>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</si>
  <si>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</si>
  <si>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</si>
  <si>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</si>
  <si>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</si>
  <si>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</si>
  <si>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</si>
  <si>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</si>
  <si>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</si>
  <si>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</si>
  <si>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</si>
  <si>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</si>
  <si>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</si>
  <si>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</si>
  <si>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</si>
  <si>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</si>
  <si>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</si>
  <si>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</si>
  <si>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</si>
  <si>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</si>
  <si>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</si>
  <si>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</si>
  <si>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</si>
  <si>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</si>
  <si>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</si>
  <si>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</si>
  <si>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</si>
  <si>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</si>
  <si>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</si>
  <si>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</si>
  <si>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</si>
  <si>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</si>
  <si>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</si>
  <si>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</si>
  <si>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</si>
  <si>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</si>
  <si>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</si>
  <si>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</si>
  <si>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</si>
  <si>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</si>
  <si>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</si>
  <si>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</si>
  <si>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</si>
  <si>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</si>
  <si>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</si>
  <si>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</si>
  <si>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</si>
  <si>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</si>
  <si>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</si>
  <si>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</si>
  <si>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</si>
  <si>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</si>
  <si>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</si>
  <si>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</si>
  <si>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</si>
  <si>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</si>
  <si>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</si>
  <si>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</si>
  <si>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</si>
  <si>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</si>
  <si>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</si>
  <si>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</si>
  <si>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</si>
  <si>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</si>
  <si>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</si>
  <si>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</si>
  <si>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</si>
  <si>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</si>
  <si>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</si>
  <si>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</si>
  <si>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</si>
  <si>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</si>
  <si>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</si>
  <si>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</si>
  <si>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</si>
  <si>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</si>
  <si>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</si>
  <si>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</si>
  <si>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</si>
  <si>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</si>
  <si>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</si>
  <si>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</si>
  <si>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</si>
  <si>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</si>
  <si>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</si>
  <si>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</si>
  <si>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</si>
  <si>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</si>
  <si>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</si>
  <si>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</si>
  <si>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</si>
  <si>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</si>
  <si>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</si>
  <si>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</si>
  <si>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</si>
  <si>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</si>
  <si>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</si>
  <si>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</si>
  <si>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</si>
  <si>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</si>
  <si>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</si>
  <si>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</si>
  <si>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</si>
  <si>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</si>
  <si>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</si>
  <si>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</si>
  <si>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</si>
  <si>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</si>
  <si>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</si>
  <si>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</si>
  <si>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</si>
  <si>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</si>
  <si>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</si>
  <si>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</si>
  <si>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</si>
  <si>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</si>
  <si>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</si>
  <si>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</si>
  <si>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</si>
  <si>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</si>
  <si>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</si>
  <si>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</si>
  <si>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</si>
  <si>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</si>
  <si>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</si>
  <si>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</si>
  <si>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</si>
  <si>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</si>
  <si>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</si>
  <si>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</si>
  <si>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</si>
  <si>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</si>
  <si>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</si>
  <si>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</si>
  <si>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</si>
  <si>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</si>
  <si>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</si>
  <si>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</si>
  <si>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</si>
  <si>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</si>
  <si>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</si>
  <si>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</si>
  <si>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</si>
  <si>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</si>
  <si>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</si>
  <si>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</si>
  <si>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</si>
  <si>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</si>
  <si>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</si>
  <si>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</si>
  <si>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</si>
  <si>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</si>
  <si>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</si>
  <si>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</si>
  <si>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</si>
  <si>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</si>
  <si>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</si>
  <si>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</si>
  <si>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</si>
  <si>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</si>
  <si>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</si>
  <si>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</si>
  <si>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</si>
  <si>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</si>
  <si>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</si>
  <si>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</si>
  <si>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</si>
  <si>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</si>
  <si>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</si>
  <si>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</si>
  <si>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</si>
  <si>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</si>
  <si>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</si>
  <si>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</si>
  <si>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</si>
  <si>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</si>
  <si>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</si>
  <si>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</si>
  <si>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</si>
  <si>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</si>
  <si>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</si>
  <si>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</si>
  <si>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</si>
  <si>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</si>
  <si>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</si>
  <si>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</si>
  <si>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</si>
  <si>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</si>
  <si>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</si>
  <si>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</si>
  <si>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</si>
  <si>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</si>
  <si>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</si>
  <si>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</si>
  <si>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</si>
  <si>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</si>
  <si>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</si>
  <si>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</si>
  <si>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</si>
  <si>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</si>
  <si>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</si>
  <si>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</si>
  <si>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</si>
  <si>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</si>
  <si>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</si>
  <si>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</si>
  <si>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</si>
  <si>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</si>
  <si>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</si>
  <si>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</si>
  <si>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</si>
  <si>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</si>
  <si>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</si>
  <si>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</si>
  <si>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</si>
  <si>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</si>
  <si>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</si>
  <si>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</si>
  <si>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</si>
  <si>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</si>
  <si>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</si>
  <si>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</si>
  <si>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</si>
  <si>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</si>
  <si>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</si>
  <si>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</si>
  <si>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</si>
  <si>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</si>
  <si>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</si>
  <si>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</si>
  <si>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</si>
  <si>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</si>
  <si>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</si>
  <si>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</si>
  <si>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</si>
  <si>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</si>
  <si>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</si>
  <si>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</si>
  <si>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</si>
  <si>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</si>
  <si>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</si>
  <si>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</si>
  <si>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</si>
  <si>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</si>
  <si>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</si>
  <si>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</si>
  <si>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</si>
  <si>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</si>
  <si>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</si>
  <si>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</si>
  <si>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</si>
  <si>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</si>
  <si>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</si>
  <si>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</si>
  <si>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</si>
  <si>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</si>
  <si>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</si>
  <si>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</si>
  <si>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</si>
  <si>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</si>
  <si>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</si>
  <si>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</si>
  <si>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</si>
  <si>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</si>
  <si>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</si>
  <si>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</si>
  <si>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</si>
  <si>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</si>
  <si>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</si>
  <si>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</si>
  <si>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</si>
  <si>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</si>
  <si>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</si>
  <si>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</si>
  <si>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</si>
  <si>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</si>
  <si>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</si>
  <si>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</si>
  <si>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</si>
  <si>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</si>
  <si>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</si>
  <si>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</si>
  <si>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</si>
  <si>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</si>
  <si>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</si>
  <si>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</si>
  <si>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</si>
  <si>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</si>
  <si>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</si>
  <si>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</si>
  <si>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</si>
  <si>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</si>
  <si>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</si>
  <si>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</si>
  <si>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</si>
  <si>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</si>
  <si>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</si>
  <si>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</si>
  <si>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</si>
  <si>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</si>
  <si>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</si>
  <si>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</si>
  <si>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</si>
  <si>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</si>
  <si>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</si>
  <si>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</si>
  <si>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</si>
  <si>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</si>
  <si>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</si>
  <si>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</si>
  <si>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</si>
  <si>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</si>
  <si>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</si>
  <si>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</si>
  <si>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</si>
  <si>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</si>
  <si>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</si>
  <si>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</si>
  <si>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</si>
  <si>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</si>
  <si>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</si>
  <si>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</si>
  <si>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</si>
  <si>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</si>
  <si>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</si>
  <si>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</si>
  <si>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</si>
  <si>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</si>
  <si>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</si>
  <si>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</si>
  <si>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</si>
  <si>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</si>
  <si>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</si>
  <si>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</si>
  <si>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</si>
  <si>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</si>
  <si>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</si>
  <si>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</si>
  <si>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</si>
  <si>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</si>
  <si>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</si>
  <si>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</si>
  <si>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</si>
  <si>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</si>
  <si>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</si>
  <si>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</si>
  <si>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</si>
  <si>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</si>
  <si>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</si>
  <si>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</si>
  <si>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</si>
  <si>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</si>
  <si>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</si>
  <si>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</si>
  <si>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</si>
  <si>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</si>
  <si>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</si>
  <si>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</si>
  <si>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</si>
  <si>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</si>
  <si>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</si>
  <si>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</si>
  <si>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</si>
  <si>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</si>
  <si>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</si>
  <si>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</si>
  <si>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</si>
  <si>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</si>
  <si>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</si>
  <si>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</si>
  <si>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</si>
  <si>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</si>
  <si>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</si>
  <si>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</si>
  <si>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</si>
  <si>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</si>
  <si>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</si>
  <si>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</si>
  <si>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</si>
  <si>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</si>
  <si>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</si>
  <si>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</si>
  <si>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</si>
  <si>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</si>
  <si>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</si>
  <si>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</si>
  <si>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</si>
  <si>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</si>
  <si>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</si>
  <si>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</si>
  <si>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</si>
  <si>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</si>
  <si>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</si>
  <si>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</si>
  <si>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</si>
  <si>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</si>
  <si>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</si>
  <si>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</si>
  <si>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</si>
  <si>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</si>
  <si>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</si>
  <si>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</si>
  <si>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</si>
  <si>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</si>
  <si>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</si>
  <si>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</si>
  <si>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</si>
  <si>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</si>
  <si>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</si>
  <si>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</si>
  <si>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</si>
  <si>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</si>
  <si>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</si>
  <si>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</si>
  <si>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</si>
  <si>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</si>
  <si>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</si>
  <si>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</si>
  <si>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</si>
  <si>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</si>
  <si>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</si>
  <si>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</si>
  <si>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</si>
  <si>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</si>
  <si>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</si>
  <si>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</si>
  <si>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</si>
  <si>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</si>
  <si>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</si>
  <si>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</si>
  <si>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</si>
  <si>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</si>
  <si>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</si>
  <si>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</si>
  <si>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</si>
  <si>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</si>
  <si>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</si>
  <si>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</si>
  <si>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</si>
  <si>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</si>
  <si>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</si>
  <si>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</si>
  <si>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</si>
  <si>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</si>
  <si>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</si>
  <si>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</si>
  <si>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</si>
  <si>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</si>
  <si>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</si>
  <si>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</si>
  <si>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</si>
  <si>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</si>
  <si>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</si>
  <si>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</si>
  <si>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</si>
  <si>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</si>
  <si>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</si>
  <si>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</si>
  <si>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</si>
  <si>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</si>
  <si>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</si>
  <si>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</si>
  <si>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</si>
  <si>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</si>
  <si>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</si>
  <si>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</si>
  <si>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</si>
  <si>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</si>
  <si>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</si>
  <si>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</si>
  <si>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</si>
  <si>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</si>
  <si>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</si>
  <si>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</si>
  <si>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</si>
  <si>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</si>
  <si>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</si>
  <si>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</si>
  <si>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</si>
  <si>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</si>
  <si>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</si>
  <si>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</si>
  <si>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</si>
  <si>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</si>
  <si>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</si>
  <si>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</si>
  <si>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</si>
  <si>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</si>
  <si>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</si>
  <si>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</si>
  <si>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</si>
  <si>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</si>
  <si>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</si>
  <si>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</si>
  <si>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</si>
  <si>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</si>
  <si>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</si>
  <si>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</si>
  <si>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</si>
  <si>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</si>
  <si>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</si>
  <si>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</si>
  <si>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</si>
  <si>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</si>
  <si>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</si>
  <si>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</si>
  <si>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</si>
  <si>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</si>
  <si>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</si>
  <si>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</si>
  <si>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</si>
  <si>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</si>
  <si>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</si>
  <si>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</si>
  <si>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</si>
  <si>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</si>
  <si>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</si>
  <si>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</si>
  <si>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</si>
  <si>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</si>
  <si>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</si>
  <si>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</si>
  <si>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</si>
  <si>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</si>
  <si>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</si>
  <si>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</si>
  <si>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</si>
  <si>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</si>
  <si>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</si>
  <si>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</si>
  <si>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</si>
  <si>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</si>
  <si>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</si>
  <si>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</si>
  <si>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</si>
  <si>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</si>
  <si>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</si>
  <si>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</si>
  <si>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</si>
  <si>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</si>
  <si>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</si>
  <si>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</si>
  <si>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</si>
  <si>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</si>
  <si>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</si>
  <si>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</si>
  <si>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</si>
  <si>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</si>
  <si>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</si>
  <si>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</si>
  <si>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</si>
  <si>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</si>
  <si>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</si>
  <si>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</si>
  <si>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</si>
  <si>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</si>
  <si>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</si>
  <si>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</si>
  <si>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</si>
  <si>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</si>
  <si>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</si>
  <si>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</si>
  <si>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</si>
  <si>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</si>
  <si>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</si>
  <si>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</si>
  <si>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</si>
  <si>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</si>
  <si>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</si>
  <si>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</si>
  <si>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</si>
  <si>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</si>
  <si>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</si>
  <si>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</si>
  <si>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</si>
  <si>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</si>
  <si>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</si>
  <si>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</si>
  <si>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</si>
  <si>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</si>
  <si>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</si>
  <si>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</si>
  <si>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</si>
  <si>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</si>
  <si>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</si>
  <si>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</si>
  <si>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</si>
  <si>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</si>
  <si>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</si>
  <si>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</si>
  <si>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</si>
  <si>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</si>
  <si>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</si>
  <si>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</si>
  <si>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</si>
  <si>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</si>
  <si>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</si>
  <si>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</si>
  <si>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</si>
  <si>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</si>
  <si>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</si>
  <si>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</si>
  <si>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</si>
  <si>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</si>
  <si>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</si>
  <si>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</si>
  <si>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</si>
  <si>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</si>
  <si>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</si>
  <si>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</si>
  <si>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</si>
  <si>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</si>
  <si>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</si>
  <si>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</si>
  <si>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</si>
  <si>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</si>
  <si>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</si>
  <si>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</si>
  <si>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</si>
  <si>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</si>
  <si>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</si>
  <si>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</si>
  <si>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</si>
  <si>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</si>
  <si>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</si>
  <si>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</si>
  <si>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</si>
  <si>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</si>
  <si>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</si>
  <si>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</si>
  <si>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</si>
  <si>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</si>
  <si>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</si>
  <si>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</si>
  <si>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</si>
  <si>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</si>
  <si>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</si>
  <si>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</si>
  <si>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</si>
  <si>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</si>
  <si>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</si>
  <si>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</si>
  <si>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</si>
  <si>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</si>
  <si>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</si>
  <si>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</si>
  <si>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</si>
  <si>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</si>
  <si>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</si>
  <si>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</si>
  <si>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</si>
  <si>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</si>
  <si>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</si>
  <si>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</si>
  <si>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</si>
  <si>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</si>
  <si>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</si>
  <si>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</si>
  <si>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</si>
  <si>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</si>
  <si>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</si>
  <si>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</si>
  <si>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</si>
  <si>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</si>
  <si>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</si>
  <si>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</si>
  <si>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</si>
  <si>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</si>
  <si>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</si>
  <si>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</si>
  <si>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</si>
  <si>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</si>
  <si>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</si>
  <si>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</si>
  <si>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</si>
  <si>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</si>
  <si>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</si>
  <si>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</si>
  <si>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</si>
  <si>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</si>
  <si>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</si>
  <si>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</si>
  <si>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</si>
  <si>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</si>
  <si>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</si>
  <si>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</si>
  <si>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</si>
  <si>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</si>
  <si>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</si>
  <si>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</si>
  <si>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</si>
  <si>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</si>
  <si>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</si>
  <si>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</si>
  <si>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</si>
  <si>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</si>
  <si>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</si>
  <si>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</si>
  <si>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</si>
  <si>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</si>
  <si>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</si>
  <si>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</si>
  <si>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</si>
  <si>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</si>
  <si>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</si>
  <si>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</si>
  <si>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</si>
  <si>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</si>
  <si>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</si>
  <si>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</si>
  <si>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</si>
  <si>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</si>
  <si>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</si>
  <si>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</si>
  <si>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</si>
  <si>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</si>
  <si>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</si>
  <si>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</si>
  <si>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</si>
  <si>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</si>
  <si>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</si>
  <si>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</si>
  <si>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</si>
  <si>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</si>
  <si>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</si>
  <si>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</si>
  <si>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</si>
  <si>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</si>
  <si>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</si>
  <si>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</si>
  <si>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</si>
  <si>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</si>
  <si>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</si>
  <si>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</si>
  <si>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</si>
  <si>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</si>
  <si>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</si>
  <si>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</si>
  <si>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</si>
  <si>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</si>
  <si>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</si>
  <si>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</si>
  <si>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</si>
  <si>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</si>
  <si>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</si>
  <si>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</si>
  <si>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</si>
  <si>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</si>
  <si>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</si>
  <si>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</si>
  <si>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</si>
  <si>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</si>
  <si>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</si>
  <si>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</si>
  <si>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</si>
  <si>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</si>
  <si>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</si>
  <si>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</si>
  <si>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</si>
  <si>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</si>
  <si>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</si>
  <si>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</si>
  <si>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</si>
  <si>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</si>
  <si>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</si>
  <si>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</si>
  <si>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</si>
  <si>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</si>
  <si>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</si>
  <si>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</si>
  <si>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</si>
  <si>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</si>
  <si>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</si>
  <si>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</si>
  <si>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</si>
  <si>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</si>
  <si>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</si>
  <si>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</si>
  <si>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</si>
  <si>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</si>
  <si>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</si>
  <si>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</si>
  <si>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</si>
  <si>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</si>
  <si>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</si>
  <si>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</si>
  <si>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</si>
  <si>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</si>
  <si>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</si>
  <si>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</si>
  <si>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</si>
  <si>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</si>
  <si>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</si>
  <si>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</si>
  <si>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</si>
  <si>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</si>
  <si>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</si>
  <si>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</si>
  <si>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</si>
  <si>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</si>
  <si>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</si>
  <si>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</si>
  <si>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</si>
  <si>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</si>
  <si>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</si>
  <si>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</si>
  <si>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</si>
  <si>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</si>
  <si>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</si>
  <si>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</si>
  <si>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</si>
  <si>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</si>
  <si>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</si>
  <si>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</si>
  <si>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</si>
  <si>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</si>
  <si>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</si>
  <si>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</si>
  <si>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</si>
  <si>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</si>
  <si>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</si>
  <si>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</si>
  <si>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</si>
  <si>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</si>
  <si>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</si>
  <si>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</si>
  <si>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</si>
  <si>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</si>
  <si>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</si>
  <si>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</si>
  <si>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</si>
  <si>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</si>
  <si>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</si>
  <si>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</si>
  <si>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</si>
  <si>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</si>
  <si>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</si>
  <si>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</si>
  <si>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</si>
  <si>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</si>
  <si>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</si>
  <si>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</si>
  <si>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</si>
  <si>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</si>
  <si>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</si>
  <si>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</si>
  <si>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</si>
  <si>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</si>
  <si>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</si>
  <si>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</si>
  <si>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</si>
  <si>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</si>
  <si>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</si>
  <si>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</si>
  <si>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</si>
  <si>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</si>
  <si>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</si>
  <si>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</si>
  <si>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</si>
  <si>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</si>
  <si>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</si>
  <si>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</si>
  <si>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</si>
  <si>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</si>
  <si>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</si>
  <si>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</si>
  <si>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</si>
  <si>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</si>
  <si>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</si>
  <si>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</si>
  <si>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</si>
  <si>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</si>
  <si>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</si>
  <si>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</si>
  <si>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</si>
  <si>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</si>
  <si>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</si>
  <si>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</si>
  <si>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</si>
  <si>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</si>
  <si>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</si>
  <si>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</si>
  <si>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</si>
  <si>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</si>
  <si>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</si>
  <si>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</si>
  <si>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</si>
  <si>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</si>
  <si>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</si>
  <si>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</si>
  <si>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</si>
  <si>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</si>
  <si>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</si>
  <si>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</si>
  <si>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</si>
  <si>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</si>
  <si>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</si>
  <si>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</si>
  <si>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</si>
  <si>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</si>
  <si>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</si>
  <si>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</si>
  <si>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</si>
  <si>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</si>
  <si>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</si>
  <si>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</si>
  <si>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</si>
  <si>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</si>
  <si>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</si>
  <si>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</si>
  <si>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</si>
  <si>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</si>
  <si>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</si>
  <si>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</si>
  <si>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</si>
  <si>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</si>
  <si>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</si>
  <si>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</si>
  <si>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</si>
  <si>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</si>
  <si>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</si>
  <si>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</si>
  <si>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</si>
  <si>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</si>
  <si>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</si>
  <si>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</si>
  <si>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</si>
  <si>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</si>
  <si>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</si>
  <si>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</si>
  <si>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</si>
  <si>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</si>
  <si>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</si>
  <si>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</si>
  <si>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</si>
  <si>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</si>
  <si>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</si>
  <si>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</si>
  <si>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</si>
  <si>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</si>
  <si>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</si>
  <si>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</si>
  <si>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</si>
  <si>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</si>
  <si>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</si>
  <si>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</si>
  <si>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</si>
  <si>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</si>
  <si>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</si>
  <si>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</si>
  <si>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</si>
  <si>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</si>
  <si>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</si>
  <si>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</si>
  <si>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</si>
  <si>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</si>
  <si>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</si>
  <si>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</si>
  <si>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</si>
  <si>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</si>
  <si>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</si>
  <si>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</si>
  <si>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</si>
  <si>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</si>
  <si>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</si>
  <si>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</si>
  <si>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</si>
  <si>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</si>
  <si>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</si>
  <si>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</si>
  <si>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</si>
  <si>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</si>
  <si>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</si>
  <si>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</si>
  <si>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</si>
  <si>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</si>
  <si>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</si>
  <si>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</si>
  <si>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</si>
  <si>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</si>
  <si>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</si>
  <si>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</si>
  <si>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</si>
  <si>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</si>
  <si>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</si>
  <si>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</si>
  <si>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</si>
  <si>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</si>
  <si>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</si>
  <si>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</si>
  <si>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</si>
  <si>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</si>
  <si>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</si>
  <si>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</si>
  <si>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</si>
  <si>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</si>
  <si>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</si>
  <si>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</si>
  <si>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</si>
  <si>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</si>
  <si>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</si>
  <si>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</si>
  <si>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</si>
  <si>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</si>
  <si>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</si>
  <si>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</si>
  <si>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</si>
  <si>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</si>
  <si>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</si>
  <si>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</si>
  <si>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</si>
  <si>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</si>
  <si>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</si>
  <si>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</si>
  <si>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</si>
  <si>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</si>
  <si>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</si>
  <si>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</si>
  <si>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</si>
  <si>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</si>
  <si>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</si>
  <si>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</si>
  <si>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</si>
  <si>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</si>
  <si>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</si>
  <si>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</si>
  <si>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</si>
  <si>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</si>
  <si>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</si>
  <si>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</si>
  <si>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</si>
  <si>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</si>
  <si>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</si>
  <si>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</si>
  <si>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</si>
  <si>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</si>
  <si>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</si>
  <si>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</si>
  <si>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</si>
  <si>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</si>
  <si>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</si>
  <si>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</si>
  <si>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</si>
  <si>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</si>
  <si>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</si>
  <si>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</si>
  <si>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</si>
  <si>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</si>
  <si>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</si>
  <si>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</si>
  <si>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</si>
  <si>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</si>
  <si>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</si>
  <si>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</si>
  <si>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</si>
  <si>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</si>
  <si>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</si>
  <si>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</si>
  <si>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</si>
  <si>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</si>
  <si>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</si>
  <si>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</si>
  <si>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</si>
  <si>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</si>
  <si>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</si>
  <si>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</si>
  <si>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</si>
  <si>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</si>
  <si>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</si>
  <si>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</si>
  <si>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</si>
  <si>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</si>
  <si>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</si>
  <si>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</si>
  <si>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</si>
  <si>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</si>
  <si>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</si>
  <si>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</si>
  <si>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</si>
  <si>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</si>
  <si>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</si>
  <si>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</si>
  <si>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</si>
  <si>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</si>
  <si>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</si>
  <si>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</si>
  <si>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</si>
  <si>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</si>
  <si>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</si>
  <si>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</si>
  <si>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</si>
  <si>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</si>
  <si>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</si>
  <si>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</si>
  <si>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</si>
  <si>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</si>
  <si>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</si>
  <si>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</si>
  <si>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</si>
  <si>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</si>
  <si>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</si>
  <si>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</si>
  <si>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</si>
  <si>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</si>
  <si>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</si>
  <si>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</si>
  <si>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</si>
  <si>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</si>
  <si>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</si>
  <si>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</si>
  <si>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</si>
  <si>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</si>
  <si>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</si>
  <si>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</si>
  <si>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</si>
  <si>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</si>
  <si>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</si>
  <si>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</si>
  <si>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</si>
  <si>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</si>
  <si>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</si>
  <si>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</si>
  <si>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</si>
  <si>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</si>
  <si>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</si>
  <si>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</si>
  <si>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</si>
  <si>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</si>
  <si>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</si>
  <si>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</si>
  <si>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</si>
  <si>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</si>
  <si>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</si>
  <si>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</si>
  <si>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</si>
  <si>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</si>
  <si>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</si>
  <si>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</si>
  <si>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</si>
  <si>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</si>
  <si>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</si>
  <si>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</si>
  <si>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</si>
  <si>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</si>
  <si>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</si>
  <si>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</si>
  <si>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</si>
  <si>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</si>
  <si>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</si>
  <si>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</si>
  <si>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</si>
  <si>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</si>
  <si>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</si>
  <si>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</si>
  <si>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</si>
  <si>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</si>
  <si>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</si>
  <si>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</si>
  <si>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</si>
  <si>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</si>
  <si>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</si>
  <si>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</si>
  <si>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</si>
  <si>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</si>
  <si>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</si>
  <si>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</si>
  <si>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</si>
  <si>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</si>
  <si>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</si>
  <si>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</si>
  <si>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</si>
  <si>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</si>
  <si>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</si>
  <si>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</si>
  <si>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</si>
  <si>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</si>
  <si>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</si>
  <si>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</si>
  <si>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</si>
  <si>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</si>
  <si>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</si>
  <si>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</si>
  <si>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</si>
  <si>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</si>
  <si>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</si>
  <si>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</si>
  <si>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</si>
  <si>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</si>
  <si>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</si>
  <si>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</si>
  <si>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</si>
  <si>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</si>
  <si>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</si>
  <si>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</si>
  <si>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</si>
  <si>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</si>
  <si>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</si>
  <si>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</si>
  <si>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</si>
  <si>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</si>
  <si>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</si>
  <si>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</si>
  <si>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</si>
  <si>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</si>
  <si>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</si>
  <si>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</si>
  <si>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</si>
  <si>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</si>
  <si>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</si>
  <si>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</si>
  <si>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</si>
  <si>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</si>
  <si>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</si>
  <si>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</si>
  <si>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</si>
  <si>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</si>
  <si>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</si>
  <si>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</si>
  <si>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</si>
  <si>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</si>
  <si>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</si>
  <si>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</si>
  <si>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</si>
  <si>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</si>
  <si>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</si>
  <si>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</si>
  <si>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</si>
  <si>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</si>
  <si>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</si>
  <si>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</si>
  <si>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</si>
  <si>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</si>
  <si>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</si>
  <si>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</si>
  <si>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</si>
  <si>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</si>
  <si>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</si>
  <si>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</si>
  <si>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</si>
  <si>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</si>
  <si>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</si>
  <si>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</si>
  <si>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</si>
  <si>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</si>
  <si>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</si>
  <si>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</si>
  <si>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</si>
  <si>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</si>
  <si>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</si>
  <si>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</si>
  <si>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</si>
  <si>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</si>
  <si>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</si>
  <si>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</si>
  <si>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</si>
  <si>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</si>
  <si>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</si>
  <si>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</si>
  <si>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</si>
  <si>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</si>
  <si>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</si>
  <si>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</si>
  <si>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</si>
  <si>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</si>
  <si>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</si>
  <si>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</si>
  <si>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</si>
  <si>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</si>
  <si>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</si>
  <si>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</si>
  <si>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</si>
  <si>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</si>
  <si>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</si>
  <si>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</si>
  <si>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</si>
  <si>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</si>
  <si>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</si>
  <si>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</si>
  <si>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</si>
  <si>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</si>
  <si>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</si>
  <si>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</si>
  <si>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</si>
  <si>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</si>
  <si>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</si>
  <si>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</si>
  <si>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</si>
  <si>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</si>
  <si>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</si>
  <si>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</si>
  <si>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</si>
  <si>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</si>
  <si>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</si>
  <si>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</si>
  <si>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</si>
  <si>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</si>
  <si>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</si>
  <si>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</si>
  <si>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</si>
  <si>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</si>
  <si>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</si>
  <si>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</si>
  <si>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</si>
  <si>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</si>
  <si>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</si>
  <si>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</si>
  <si>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</si>
  <si>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</si>
  <si>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</si>
  <si>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</si>
  <si>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</si>
  <si>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</si>
  <si>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</si>
  <si>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</si>
  <si>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</si>
  <si>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</si>
  <si>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</si>
  <si>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</si>
  <si>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</si>
  <si>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</si>
  <si>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</si>
  <si>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</si>
  <si>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</si>
  <si>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</si>
  <si>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</si>
  <si>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</si>
  <si>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</si>
  <si>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</si>
  <si>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</si>
  <si>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</si>
  <si>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</si>
  <si>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</si>
  <si>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</si>
  <si>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</si>
  <si>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</si>
  <si>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</si>
  <si>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</si>
  <si>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</si>
  <si>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</si>
  <si>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</si>
  <si>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</si>
  <si>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</si>
  <si>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</si>
  <si>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</si>
  <si>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</si>
  <si>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</si>
  <si>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</si>
  <si>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</si>
  <si>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</si>
  <si>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</si>
  <si>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</si>
  <si>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</si>
  <si>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</si>
  <si>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</si>
  <si>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</si>
  <si>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</si>
  <si>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</si>
  <si>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</si>
  <si>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</si>
  <si>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</si>
  <si>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</si>
  <si>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</si>
  <si>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</si>
  <si>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</si>
  <si>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</si>
  <si>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</si>
  <si>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</si>
  <si>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</si>
  <si>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</si>
  <si>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</si>
  <si>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</si>
  <si>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</si>
  <si>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</si>
  <si>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</si>
  <si>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</si>
  <si>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</si>
  <si>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</si>
  <si>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</si>
  <si>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</si>
  <si>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</si>
  <si>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</si>
  <si>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</si>
  <si>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</si>
  <si>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</si>
  <si>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</si>
  <si>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</si>
  <si>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</si>
  <si>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</si>
  <si>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</si>
  <si>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</si>
  <si>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</si>
  <si>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</si>
  <si>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</si>
  <si>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</si>
  <si>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</si>
  <si>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</si>
  <si>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</si>
  <si>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</si>
  <si>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</si>
  <si>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</si>
  <si>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</si>
  <si>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</si>
  <si>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</si>
  <si>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</si>
  <si>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</si>
  <si>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</si>
  <si>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</si>
  <si>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</si>
  <si>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</si>
  <si>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</si>
  <si>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</si>
  <si>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</si>
  <si>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</si>
  <si>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</si>
  <si>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</si>
  <si>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</si>
  <si>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</si>
  <si>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</si>
  <si>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</si>
  <si>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</si>
  <si>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</si>
  <si>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</si>
  <si>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</si>
  <si>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</si>
  <si>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</si>
  <si>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</si>
  <si>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</si>
  <si>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</si>
  <si>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</si>
  <si>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</si>
  <si>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</si>
  <si>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</si>
  <si>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</si>
  <si>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</si>
  <si>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</si>
  <si>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</si>
  <si>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</si>
  <si>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</si>
  <si>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</si>
  <si>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</si>
  <si>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</si>
  <si>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</si>
  <si>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</si>
  <si>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</si>
  <si>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</si>
  <si>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</si>
  <si>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</si>
  <si>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</si>
  <si>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</si>
  <si>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</si>
  <si>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</si>
  <si>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</si>
  <si>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</si>
  <si>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</si>
  <si>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</si>
  <si>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</si>
  <si>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</si>
  <si>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</si>
  <si>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</si>
  <si>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</si>
  <si>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</si>
  <si>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</si>
  <si>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</si>
  <si>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</si>
  <si>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</si>
  <si>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</si>
  <si>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</si>
  <si>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</si>
  <si>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</si>
  <si>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</si>
  <si>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</si>
  <si>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</si>
  <si>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</si>
  <si>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</si>
  <si>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</si>
  <si>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</si>
  <si>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</si>
  <si>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</si>
  <si>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</si>
  <si>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</si>
  <si>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</si>
  <si>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</si>
  <si>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</si>
  <si>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</si>
  <si>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</si>
  <si>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</si>
  <si>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</si>
  <si>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</si>
  <si>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</si>
  <si>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</si>
  <si>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</si>
  <si>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</si>
  <si>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</si>
  <si>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</si>
  <si>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</si>
  <si>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</si>
  <si>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</si>
  <si>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</si>
  <si>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</si>
  <si>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</si>
  <si>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</si>
  <si>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</si>
  <si>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</si>
  <si>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</si>
  <si>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</si>
  <si>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</si>
  <si>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</si>
  <si>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</si>
  <si>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</si>
  <si>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</si>
  <si>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</si>
  <si>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</si>
  <si>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</si>
  <si>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</si>
  <si>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</si>
  <si>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</si>
  <si>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</si>
  <si>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</si>
  <si>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</si>
  <si>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</si>
  <si>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</si>
  <si>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</si>
  <si>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</si>
  <si>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</si>
  <si>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</si>
  <si>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</si>
  <si>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</si>
  <si>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</si>
  <si>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</si>
  <si>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</si>
  <si>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</si>
  <si>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</si>
  <si>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</si>
  <si>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</si>
  <si>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</si>
  <si>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</si>
  <si>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</si>
  <si>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</si>
  <si>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</si>
  <si>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</si>
  <si>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</si>
  <si>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</si>
  <si>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</si>
  <si>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</si>
  <si>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</si>
  <si>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</si>
  <si>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</si>
  <si>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</si>
  <si>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</si>
  <si>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</si>
  <si>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</si>
  <si>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</si>
  <si>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</si>
  <si>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</si>
  <si>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</si>
  <si>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</si>
  <si>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</si>
  <si>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</si>
  <si>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</si>
  <si>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</si>
  <si>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</si>
  <si>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</si>
  <si>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</si>
  <si>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</si>
  <si>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</si>
  <si>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</si>
  <si>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</si>
  <si>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</si>
  <si>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</si>
  <si>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</si>
  <si>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</si>
  <si>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</si>
  <si>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</si>
  <si>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</si>
  <si>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</si>
  <si>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</si>
  <si>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</si>
  <si>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</si>
  <si>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</si>
  <si>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</si>
  <si>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</si>
  <si>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</si>
  <si>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</si>
  <si>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</si>
  <si>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</si>
  <si>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</si>
  <si>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</si>
  <si>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</si>
  <si>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</si>
  <si>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</si>
  <si>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</si>
  <si>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</si>
  <si>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</si>
  <si>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</si>
  <si>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</si>
  <si>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</si>
  <si>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</si>
  <si>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</si>
  <si>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</si>
  <si>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</si>
  <si>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</si>
  <si>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</si>
  <si>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</si>
  <si>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</si>
  <si>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</si>
  <si>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</si>
  <si>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</si>
  <si>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</si>
  <si>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</si>
  <si>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</si>
  <si>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</si>
  <si>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</si>
  <si>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</si>
  <si>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</si>
  <si>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</si>
  <si>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</si>
  <si>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</si>
  <si>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</si>
  <si>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</si>
  <si>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</si>
  <si>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</si>
  <si>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</si>
  <si>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</si>
  <si>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</si>
  <si>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</si>
  <si>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</si>
  <si>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</si>
  <si>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</si>
  <si>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</si>
  <si>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</si>
  <si>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</si>
  <si>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</si>
  <si>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</si>
  <si>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</si>
  <si>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</si>
  <si>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</si>
  <si>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</si>
  <si>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</si>
  <si>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</si>
  <si>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</si>
  <si>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</si>
  <si>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</si>
  <si>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</si>
  <si>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</si>
  <si>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</si>
  <si>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</si>
  <si>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</si>
  <si>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</si>
  <si>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</si>
  <si>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</si>
  <si>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</si>
  <si>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</si>
  <si>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</si>
  <si>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</si>
  <si>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</si>
  <si>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</si>
  <si>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</si>
  <si>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</si>
  <si>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</si>
  <si>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</si>
  <si>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</si>
  <si>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</si>
  <si>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</si>
  <si>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</si>
  <si>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</si>
  <si>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</si>
  <si>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</si>
  <si>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</si>
  <si>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</si>
  <si>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</si>
  <si>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</si>
  <si>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</si>
  <si>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</si>
  <si>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</si>
  <si>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</si>
  <si>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</si>
  <si>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</si>
  <si>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</si>
  <si>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</si>
  <si>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</si>
  <si>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</si>
  <si>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</si>
  <si>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</si>
  <si>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</si>
  <si>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</si>
  <si>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</si>
  <si>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</si>
  <si>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</si>
  <si>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</si>
  <si>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</si>
  <si>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</si>
  <si>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</si>
  <si>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</si>
  <si>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</si>
  <si>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</si>
  <si>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</si>
  <si>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</si>
  <si>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</si>
  <si>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</si>
  <si>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</si>
  <si>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</si>
  <si>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</si>
  <si>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</si>
  <si>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</si>
  <si>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</si>
  <si>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</si>
  <si>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</si>
  <si>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</si>
  <si>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</si>
  <si>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</si>
  <si>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</si>
  <si>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</si>
  <si>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</si>
  <si>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</si>
  <si>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</si>
  <si>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</si>
  <si>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</si>
  <si>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</si>
  <si>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</si>
  <si>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</si>
  <si>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</si>
  <si>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</si>
  <si>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</si>
  <si>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</si>
  <si>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</si>
  <si>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</si>
  <si>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</si>
  <si>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</si>
  <si>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</si>
  <si>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</si>
  <si>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</si>
  <si>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</si>
  <si>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</si>
  <si>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</si>
  <si>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</si>
  <si>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</si>
  <si>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</si>
  <si>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</si>
  <si>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</si>
  <si>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</si>
  <si>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</si>
  <si>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</si>
  <si>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</si>
  <si>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</si>
  <si>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</si>
  <si>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</si>
  <si>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</si>
  <si>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</si>
  <si>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</si>
  <si>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</si>
  <si>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</si>
  <si>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</si>
  <si>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</si>
  <si>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</si>
  <si>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</si>
  <si>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</si>
  <si>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</si>
  <si>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</si>
  <si>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</si>
  <si>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</si>
  <si>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</si>
  <si>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</si>
  <si>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</si>
  <si>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</si>
  <si>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</si>
  <si>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</si>
  <si>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</si>
  <si>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</si>
  <si>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</si>
  <si>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</si>
  <si>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</si>
  <si>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</si>
  <si>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</si>
  <si>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</si>
  <si>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</si>
  <si>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</si>
  <si>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</si>
  <si>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</si>
  <si>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</si>
  <si>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</si>
  <si>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</si>
  <si>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</si>
  <si>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</si>
  <si>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</si>
  <si>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</si>
  <si>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</si>
  <si>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</si>
  <si>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</si>
  <si>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</si>
  <si>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</si>
  <si>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</si>
  <si>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</si>
  <si>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</si>
  <si>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</si>
  <si>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</si>
  <si>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</si>
  <si>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</si>
  <si>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</si>
  <si>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</si>
  <si>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</si>
  <si>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</si>
  <si>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</si>
  <si>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</si>
  <si>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</si>
  <si>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</si>
  <si>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</si>
  <si>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</si>
  <si>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</si>
  <si>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</si>
  <si>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</si>
  <si>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</si>
  <si>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</si>
  <si>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</si>
  <si>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</si>
  <si>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</si>
  <si>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</si>
  <si>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</si>
  <si>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</si>
  <si>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</si>
  <si>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</si>
  <si>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</si>
  <si>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</si>
  <si>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</si>
  <si>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</si>
  <si>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</si>
  <si>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</si>
  <si>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</si>
  <si>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</si>
  <si>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</si>
  <si>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</si>
  <si>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</si>
  <si>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</si>
  <si>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</si>
  <si>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</si>
  <si>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</si>
  <si>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</si>
  <si>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</si>
  <si>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</si>
  <si>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</si>
  <si>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</si>
  <si>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</si>
  <si>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</si>
  <si>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</si>
  <si>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</si>
  <si>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</si>
  <si>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</si>
  <si>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</si>
  <si>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</si>
  <si>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</si>
  <si>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</si>
  <si>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</si>
  <si>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</si>
  <si>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</si>
  <si>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</si>
  <si>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</si>
  <si>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</si>
  <si>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</si>
  <si>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</si>
  <si>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</si>
  <si>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</si>
  <si>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</si>
  <si>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</si>
  <si>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</si>
  <si>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</si>
  <si>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</si>
  <si>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</si>
  <si>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</si>
  <si>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</si>
  <si>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</si>
  <si>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</si>
  <si>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</si>
  <si>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</si>
  <si>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</si>
  <si>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</si>
  <si>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</si>
  <si>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</si>
  <si>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</si>
  <si>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</si>
  <si>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</si>
  <si>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</si>
  <si>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</si>
  <si>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</si>
  <si>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</si>
  <si>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</si>
  <si>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</si>
  <si>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</si>
  <si>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</si>
  <si>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</si>
  <si>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</si>
  <si>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</si>
  <si>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</si>
  <si>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</si>
  <si>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</si>
  <si>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</si>
  <si>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</si>
  <si>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</si>
  <si>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</si>
  <si>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</si>
  <si>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</si>
  <si>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</si>
  <si>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</si>
  <si>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</si>
  <si>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</si>
  <si>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</si>
  <si>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</si>
  <si>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</si>
  <si>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</si>
  <si>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</si>
  <si>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</si>
  <si>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</si>
  <si>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</si>
  <si>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</si>
  <si>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</si>
  <si>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</si>
  <si>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</si>
  <si>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</si>
  <si>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</si>
  <si>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</si>
  <si>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</si>
  <si>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</si>
  <si>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</si>
  <si>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</si>
  <si>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</si>
  <si>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</si>
  <si>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</si>
  <si>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</si>
  <si>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</si>
  <si>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</si>
  <si>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</si>
  <si>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</si>
  <si>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</si>
  <si>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</si>
  <si>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</si>
  <si>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</si>
  <si>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</si>
  <si>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</si>
  <si>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</si>
  <si>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</si>
  <si>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</si>
  <si>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</si>
  <si>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</si>
  <si>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</si>
  <si>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</si>
  <si>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</si>
  <si>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</si>
  <si>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</si>
  <si>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</si>
  <si>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</si>
  <si>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</si>
  <si>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</si>
  <si>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</si>
  <si>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</si>
  <si>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</si>
  <si>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</si>
  <si>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</si>
  <si>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</si>
  <si>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</si>
  <si>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</si>
  <si>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</si>
  <si>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</si>
  <si>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</si>
  <si>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</si>
  <si>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</si>
  <si>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</si>
  <si>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</si>
  <si>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</si>
  <si>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</si>
  <si>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</si>
  <si>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</si>
  <si>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</si>
  <si>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</si>
  <si>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</si>
  <si>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</si>
  <si>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</si>
  <si>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</si>
  <si>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</si>
  <si>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</si>
  <si>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</si>
  <si>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</si>
  <si>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</si>
  <si>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</si>
  <si>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</si>
  <si>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</si>
  <si>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</si>
  <si>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</si>
  <si>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</si>
  <si>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</si>
  <si>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</si>
  <si>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</si>
  <si>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</si>
  <si>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</si>
  <si>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</si>
  <si>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</si>
  <si>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</si>
  <si>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</si>
  <si>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</si>
  <si>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</si>
  <si>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</si>
  <si>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</si>
  <si>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</si>
  <si>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</si>
  <si>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</si>
  <si>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</si>
  <si>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</si>
  <si>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</si>
  <si>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</si>
  <si>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</si>
  <si>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</si>
  <si>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</si>
  <si>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</si>
  <si>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</si>
  <si>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</si>
  <si>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</si>
  <si>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</si>
  <si>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</si>
  <si>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</si>
  <si>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</si>
  <si>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</si>
  <si>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</si>
  <si>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</si>
  <si>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</si>
  <si>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</si>
  <si>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</si>
  <si>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</si>
  <si>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</si>
  <si>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</si>
  <si>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</si>
  <si>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</si>
  <si>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</si>
  <si>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</si>
  <si>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</si>
  <si>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</si>
  <si>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</si>
  <si>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</si>
  <si>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</si>
  <si>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</si>
  <si>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</si>
  <si>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</si>
  <si>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</si>
  <si>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</si>
  <si>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</si>
  <si>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</si>
  <si>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</si>
  <si>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</si>
  <si>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</si>
  <si>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</si>
  <si>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</si>
  <si>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</si>
  <si>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</si>
  <si>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</si>
  <si>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</si>
  <si>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</si>
  <si>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</si>
  <si>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</si>
  <si>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</si>
  <si>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</si>
  <si>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</si>
  <si>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</si>
  <si>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</si>
  <si>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</si>
  <si>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</si>
  <si>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</si>
  <si>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</si>
  <si>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</si>
  <si>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</si>
  <si>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</si>
  <si>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</si>
  <si>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</si>
  <si>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</si>
  <si>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</si>
  <si>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</si>
  <si>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</si>
  <si>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</si>
  <si>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</si>
  <si>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</si>
  <si>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</si>
  <si>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</si>
  <si>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</si>
  <si>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</si>
  <si>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</si>
  <si>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</si>
  <si>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</si>
  <si>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</si>
  <si>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</si>
  <si>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</si>
  <si>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</si>
  <si>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</si>
  <si>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</si>
  <si>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</si>
  <si>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</si>
  <si>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</si>
  <si>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</si>
  <si>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</si>
  <si>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</si>
  <si>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</si>
  <si>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</si>
  <si>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</si>
  <si>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</si>
  <si>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</si>
  <si>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</si>
  <si>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</si>
  <si>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</si>
  <si>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</si>
  <si>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</si>
  <si>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</si>
  <si>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</si>
  <si>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</si>
  <si>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</si>
  <si>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</si>
  <si>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</si>
  <si>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</si>
  <si>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</si>
  <si>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</si>
  <si>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</si>
  <si>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</si>
  <si>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</si>
  <si>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</si>
  <si>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</si>
  <si>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</si>
  <si>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</si>
  <si>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</si>
  <si>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</si>
  <si>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</si>
  <si>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</si>
  <si>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</si>
  <si>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</si>
  <si>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</si>
  <si>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</si>
  <si>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</si>
  <si>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</si>
  <si>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</si>
  <si>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</si>
  <si>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</si>
  <si>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</si>
  <si>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</si>
  <si>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</si>
  <si>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</si>
  <si>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</si>
  <si>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</si>
  <si>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</si>
  <si>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</si>
  <si>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</si>
  <si>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</si>
  <si>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</si>
  <si>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</si>
  <si>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</si>
  <si>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</si>
  <si>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</si>
  <si>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</si>
  <si>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</si>
  <si>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</si>
  <si>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</si>
  <si>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</si>
  <si>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</si>
  <si>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</si>
  <si>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</si>
  <si>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</si>
  <si>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</si>
  <si>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</si>
  <si>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</si>
  <si>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</si>
  <si>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</si>
  <si>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</si>
  <si>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</si>
  <si>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</si>
  <si>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</si>
  <si>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</si>
  <si>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</si>
  <si>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</si>
  <si>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</si>
  <si>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</si>
  <si>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</si>
  <si>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</si>
  <si>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</si>
  <si>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</si>
  <si>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</si>
  <si>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</si>
  <si>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</si>
  <si>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</si>
  <si>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</si>
  <si>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</si>
  <si>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</si>
  <si>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</si>
  <si>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</si>
  <si>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</si>
  <si>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</si>
  <si>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</si>
  <si>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</si>
  <si>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</si>
  <si>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</si>
  <si>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</si>
  <si>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</si>
  <si>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</si>
  <si>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</si>
  <si>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</si>
  <si>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</si>
  <si>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</si>
  <si>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</si>
  <si>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</si>
  <si>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</si>
  <si>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</si>
  <si>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</si>
  <si>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</si>
  <si>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</si>
  <si>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</si>
  <si>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</si>
  <si>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</si>
  <si>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</si>
  <si>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</si>
  <si>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</si>
  <si>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</si>
  <si>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</si>
  <si>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</si>
  <si>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</si>
  <si>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</si>
  <si>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</si>
  <si>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</si>
  <si>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</si>
  <si>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</si>
  <si>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</si>
  <si>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</si>
  <si>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</si>
  <si>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</si>
  <si>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</si>
  <si>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</si>
  <si>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</si>
  <si>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</si>
  <si>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</si>
  <si>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</si>
  <si>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</si>
  <si>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</si>
  <si>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</si>
  <si>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</si>
  <si>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</si>
  <si>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</si>
  <si>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</si>
  <si>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</si>
  <si>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</si>
  <si>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</si>
  <si>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</si>
  <si>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</si>
  <si>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</si>
  <si>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</si>
  <si>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</si>
  <si>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</si>
  <si>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</si>
  <si>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</si>
  <si>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</si>
  <si>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</si>
  <si>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</si>
  <si>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</si>
  <si>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</si>
  <si>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</si>
  <si>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</si>
  <si>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</si>
  <si>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</si>
  <si>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</si>
  <si>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</si>
  <si>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</si>
  <si>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</si>
  <si>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</si>
  <si>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</si>
  <si>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</si>
  <si>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</si>
  <si>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</si>
  <si>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</si>
  <si>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</si>
  <si>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</si>
  <si>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</si>
  <si>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</si>
  <si>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</si>
  <si>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</si>
  <si>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</si>
  <si>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</si>
  <si>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</si>
  <si>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</si>
  <si>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</si>
  <si>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</si>
  <si>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</si>
  <si>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</si>
  <si>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</si>
  <si>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</si>
  <si>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</si>
  <si>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</si>
  <si>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</si>
  <si>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</si>
  <si>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</si>
  <si>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</si>
  <si>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</si>
  <si>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</si>
  <si>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</si>
  <si>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</si>
  <si>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</si>
  <si>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</si>
  <si>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</si>
  <si>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</si>
  <si>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</si>
  <si>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</si>
  <si>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</si>
  <si>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</si>
  <si>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</si>
  <si>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</si>
  <si>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</si>
  <si>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</si>
  <si>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</si>
  <si>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</si>
  <si>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</si>
  <si>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</si>
  <si>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</si>
  <si>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</si>
  <si>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</si>
  <si>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</si>
  <si>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</si>
  <si>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</si>
  <si>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</si>
  <si>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</si>
  <si>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</si>
  <si>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</si>
  <si>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</si>
  <si>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</si>
  <si>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</si>
  <si>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</si>
  <si>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</si>
  <si>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</si>
  <si>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</si>
  <si>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</si>
  <si>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</si>
  <si>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</si>
  <si>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</si>
  <si>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</si>
  <si>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</si>
  <si>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</si>
  <si>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</si>
  <si>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</si>
  <si>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</si>
  <si>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</si>
  <si>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</si>
  <si>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</si>
  <si>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</si>
  <si>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</si>
  <si>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</si>
  <si>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</si>
  <si>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</si>
  <si>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</si>
  <si>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</si>
  <si>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</si>
  <si>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</si>
  <si>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</si>
  <si>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</si>
  <si>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</si>
  <si>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</si>
  <si>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</si>
  <si>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</si>
  <si>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</si>
  <si>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</si>
  <si>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</si>
  <si>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</si>
  <si>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</si>
  <si>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</si>
  <si>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</si>
  <si>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</si>
  <si>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</si>
  <si>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</si>
  <si>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</si>
  <si>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</si>
  <si>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</si>
  <si>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</si>
  <si>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</si>
  <si>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</si>
  <si>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</si>
  <si>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</si>
  <si>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</si>
  <si>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</si>
  <si>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</si>
  <si>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</si>
  <si>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</si>
  <si>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</si>
  <si>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</si>
  <si>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</si>
  <si>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</si>
  <si>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</si>
  <si>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</si>
  <si>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</si>
  <si>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</si>
  <si>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</si>
  <si>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</si>
  <si>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</si>
  <si>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</si>
  <si>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</si>
  <si>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</si>
  <si>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</si>
  <si>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</si>
  <si>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</si>
  <si>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</si>
  <si>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</si>
  <si>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</si>
  <si>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</si>
  <si>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</si>
  <si>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</si>
  <si>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</si>
  <si>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</si>
  <si>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</si>
  <si>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</si>
  <si>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</si>
  <si>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</si>
  <si>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</si>
  <si>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</si>
  <si>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</si>
  <si>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</si>
  <si>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</si>
  <si>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</si>
  <si>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</si>
  <si>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</si>
  <si>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</si>
  <si>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</si>
  <si>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</si>
  <si>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</si>
  <si>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</si>
  <si>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</si>
  <si>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</si>
  <si>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</si>
  <si>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</si>
  <si>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</si>
  <si>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</si>
  <si>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</si>
  <si>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</si>
  <si>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</si>
  <si>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</si>
  <si>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</si>
  <si>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</si>
  <si>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</si>
  <si>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</si>
  <si>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</si>
  <si>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</si>
  <si>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</si>
  <si>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</si>
  <si>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</si>
  <si>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</si>
  <si>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</si>
  <si>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</si>
  <si>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</si>
  <si>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</si>
  <si>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</si>
  <si>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</si>
  <si>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</si>
  <si>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</si>
  <si>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</si>
  <si>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</si>
  <si>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</si>
  <si>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</si>
  <si>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</si>
  <si>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</si>
  <si>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</si>
  <si>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</si>
  <si>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</si>
  <si>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</si>
  <si>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</si>
  <si>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</si>
  <si>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</si>
  <si>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</si>
  <si>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</si>
  <si>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</si>
  <si>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</si>
  <si>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</si>
  <si>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</si>
  <si>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</si>
  <si>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</si>
  <si>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</si>
  <si>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</si>
  <si>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</si>
  <si>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</si>
  <si>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</si>
  <si>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</si>
  <si>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</si>
  <si>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</si>
  <si>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</si>
  <si>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</si>
  <si>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</si>
  <si>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</si>
  <si>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</si>
  <si>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</si>
  <si>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</si>
  <si>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</si>
  <si>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</si>
  <si>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</si>
  <si>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</si>
  <si>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</si>
  <si>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</si>
  <si>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</si>
  <si>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</si>
  <si>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</si>
  <si>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</si>
  <si>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</si>
  <si>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</si>
  <si>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</si>
  <si>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</si>
  <si>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</si>
  <si>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</si>
  <si>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</si>
  <si>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</si>
  <si>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</si>
  <si>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</si>
  <si>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</si>
  <si>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</si>
  <si>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</si>
  <si>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</si>
  <si>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</si>
  <si>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</si>
  <si>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</si>
  <si>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</si>
  <si>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</si>
  <si>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</si>
  <si>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</si>
  <si>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</si>
  <si>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</si>
  <si>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</si>
  <si>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</si>
  <si>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</si>
  <si>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</si>
  <si>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</si>
  <si>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</si>
  <si>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</si>
  <si>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</si>
  <si>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</si>
  <si>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</si>
  <si>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</si>
  <si>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</si>
  <si>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</si>
  <si>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</si>
  <si>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</si>
  <si>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</si>
  <si>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</si>
  <si>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</si>
  <si>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</si>
  <si>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</si>
  <si>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</si>
  <si>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</si>
  <si>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</si>
  <si>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</si>
  <si>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</si>
  <si>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</si>
  <si>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</si>
  <si>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</si>
  <si>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</si>
  <si>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</si>
  <si>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</si>
  <si>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</si>
  <si>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</si>
  <si>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</si>
  <si>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</si>
  <si>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</si>
  <si>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</si>
  <si>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</si>
  <si>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</si>
  <si>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</si>
  <si>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</si>
  <si>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</si>
  <si>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</si>
  <si>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</si>
  <si>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</si>
  <si>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</si>
  <si>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</si>
  <si>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</si>
  <si>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</si>
  <si>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</si>
  <si>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</si>
  <si>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</si>
  <si>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</si>
  <si>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</si>
  <si>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</si>
  <si>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</si>
  <si>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</si>
  <si>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</si>
  <si>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</si>
  <si>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</si>
  <si>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</si>
  <si>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</si>
  <si>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</si>
  <si>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</si>
  <si>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</si>
  <si>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</si>
  <si>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</si>
  <si>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</si>
  <si>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</si>
  <si>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</si>
  <si>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</si>
  <si>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</si>
  <si>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</si>
  <si>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</si>
  <si>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</si>
  <si>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</si>
  <si>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</si>
  <si>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</si>
  <si>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</si>
  <si>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</si>
  <si>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</si>
  <si>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</si>
  <si>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</si>
  <si>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</si>
  <si>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</si>
  <si>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</si>
  <si>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</si>
  <si>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</si>
  <si>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</si>
  <si>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</si>
  <si>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</si>
  <si>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</si>
  <si>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</si>
  <si>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</si>
  <si>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</si>
  <si>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</si>
  <si>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</si>
  <si>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</si>
  <si>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</si>
  <si>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</si>
  <si>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</si>
  <si>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</si>
  <si>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</si>
  <si>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</si>
  <si>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</si>
  <si>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</si>
  <si>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</si>
  <si>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</si>
  <si>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</si>
  <si>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</si>
  <si>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</si>
  <si>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</si>
  <si>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</si>
  <si>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</si>
  <si>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</si>
  <si>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</si>
  <si>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</si>
  <si>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</si>
  <si>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</si>
  <si>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</si>
  <si>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</si>
  <si>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</si>
  <si>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</si>
  <si>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</si>
  <si>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</si>
  <si>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</si>
  <si>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</si>
  <si>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</si>
  <si>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</si>
  <si>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</si>
  <si>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</si>
  <si>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</si>
  <si>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</si>
  <si>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</si>
  <si>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</si>
  <si>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</si>
  <si>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</si>
  <si>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</si>
  <si>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</si>
  <si>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</si>
  <si>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</si>
  <si>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</si>
  <si>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</si>
  <si>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</si>
  <si>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</si>
  <si>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</si>
  <si>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</si>
  <si>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</si>
  <si>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</si>
  <si>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</si>
  <si>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</si>
  <si>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</si>
  <si>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</si>
  <si>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</si>
  <si>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</si>
  <si>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</si>
  <si>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</si>
  <si>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</si>
  <si>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</si>
  <si>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</si>
  <si>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</si>
  <si>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</si>
  <si>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</si>
  <si>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</si>
  <si>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</si>
  <si>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</si>
  <si>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</si>
  <si>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</si>
  <si>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</si>
  <si>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</si>
  <si>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</si>
  <si>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</si>
  <si>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</si>
  <si>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</si>
  <si>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</si>
  <si>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</si>
  <si>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</si>
  <si>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</si>
  <si>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</si>
  <si>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</si>
  <si>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</si>
  <si>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</si>
  <si>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</si>
  <si>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</si>
  <si>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</si>
  <si>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</si>
  <si>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</si>
  <si>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</si>
  <si>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</si>
  <si>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</si>
  <si>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</si>
  <si>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</si>
  <si>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</si>
  <si>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</si>
  <si>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</si>
  <si>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</si>
  <si>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</si>
  <si>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</si>
  <si>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</si>
  <si>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</si>
  <si>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</si>
  <si>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</si>
  <si>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</si>
  <si>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</si>
  <si>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</si>
  <si>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</si>
  <si>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</si>
  <si>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</si>
  <si>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</si>
  <si>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</si>
  <si>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</si>
  <si>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</si>
  <si>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</si>
  <si>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</si>
  <si>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</si>
  <si>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</si>
  <si>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</si>
  <si>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</si>
  <si>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</si>
  <si>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</si>
  <si>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</si>
  <si>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</si>
  <si>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</si>
  <si>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</si>
  <si>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</si>
  <si>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</si>
  <si>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</si>
  <si>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</si>
  <si>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</si>
  <si>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</si>
  <si>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</si>
  <si>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</si>
  <si>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</si>
  <si>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</si>
  <si>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</si>
  <si>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</si>
  <si>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</si>
  <si>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</si>
  <si>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</si>
  <si>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</si>
  <si>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</si>
  <si>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</si>
  <si>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</si>
  <si>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</si>
  <si>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</si>
  <si>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</si>
  <si>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</si>
  <si>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</si>
  <si>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</si>
  <si>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</si>
  <si>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</si>
  <si>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</si>
  <si>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</si>
  <si>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</si>
  <si>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</si>
  <si>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</si>
  <si>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</si>
  <si>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</si>
  <si>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</si>
  <si>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</si>
  <si>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</si>
  <si>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</si>
  <si>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</si>
  <si>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</si>
  <si>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</si>
  <si>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</si>
  <si>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</si>
  <si>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</si>
  <si>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</si>
  <si>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</si>
  <si>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</si>
  <si>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</si>
  <si>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</si>
  <si>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</si>
  <si>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</si>
  <si>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</si>
  <si>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</si>
  <si>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</si>
  <si>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</si>
  <si>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</si>
  <si>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</si>
  <si>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</si>
  <si>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</si>
  <si>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</si>
  <si>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</si>
  <si>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</si>
  <si>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</si>
  <si>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</si>
  <si>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</si>
  <si>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</si>
  <si>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</si>
  <si>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</si>
  <si>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</si>
  <si>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</si>
  <si>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</si>
  <si>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</si>
  <si>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</si>
  <si>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</si>
  <si>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</si>
  <si>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</si>
  <si>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</si>
  <si>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</si>
  <si>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</si>
  <si>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</si>
  <si>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</si>
  <si>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</si>
  <si>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</si>
  <si>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</si>
  <si>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</si>
  <si>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</si>
  <si>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</si>
  <si>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</si>
  <si>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</si>
  <si>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</si>
  <si>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</si>
  <si>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</si>
  <si>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</si>
  <si>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</si>
  <si>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</si>
  <si>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</si>
  <si>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</si>
  <si>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</si>
  <si>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</si>
  <si>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</si>
  <si>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</si>
  <si>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</si>
  <si>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</si>
  <si>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</si>
  <si>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</si>
  <si>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</si>
  <si>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</si>
  <si>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</si>
  <si>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</si>
  <si>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</si>
  <si>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</si>
  <si>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</si>
  <si>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</si>
  <si>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</si>
  <si>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</si>
  <si>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</si>
  <si>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</si>
  <si>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</si>
  <si>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</si>
  <si>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</si>
  <si>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</si>
  <si>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</si>
  <si>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</si>
  <si>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</si>
  <si>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</si>
  <si>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</si>
  <si>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</si>
  <si>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</si>
  <si>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</si>
  <si>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</si>
  <si>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</si>
  <si>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</si>
  <si>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</si>
  <si>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</si>
  <si>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</si>
  <si>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</si>
  <si>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</si>
  <si>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</si>
  <si>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</si>
  <si>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</si>
  <si>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</si>
  <si>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</si>
  <si>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</si>
  <si>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</si>
  <si>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</si>
  <si>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</si>
  <si>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</si>
  <si>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</si>
  <si>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</si>
  <si>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</si>
  <si>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</si>
  <si>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</si>
  <si>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</si>
  <si>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</si>
  <si>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</si>
  <si>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</si>
  <si>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</si>
  <si>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</si>
  <si>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</si>
  <si>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</si>
  <si>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</si>
  <si>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</si>
  <si>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</si>
  <si>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</si>
  <si>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</si>
  <si>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</si>
  <si>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</si>
  <si>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</si>
  <si>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</si>
  <si>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</si>
  <si>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</si>
  <si>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</si>
  <si>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</si>
  <si>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</si>
  <si>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</si>
  <si>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</si>
  <si>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</si>
  <si>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</si>
  <si>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</si>
  <si>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</si>
  <si>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</si>
  <si>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</si>
  <si>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</si>
  <si>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</si>
  <si>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</si>
  <si>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</si>
  <si>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</si>
  <si>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</si>
  <si>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</si>
  <si>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</si>
  <si>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</si>
  <si>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</si>
  <si>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</si>
  <si>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</si>
  <si>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</si>
  <si>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</si>
  <si>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</si>
  <si>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</si>
  <si>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</si>
  <si>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</si>
  <si>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</si>
  <si>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</si>
  <si>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</si>
  <si>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</si>
  <si>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</si>
  <si>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</si>
  <si>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</si>
  <si>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</si>
  <si>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</si>
  <si>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</si>
  <si>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</si>
  <si>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</si>
  <si>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</si>
  <si>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</si>
  <si>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</si>
  <si>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</si>
  <si>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</si>
  <si>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</si>
  <si>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</si>
  <si>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</si>
  <si>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</si>
  <si>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</si>
  <si>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</si>
  <si>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</si>
  <si>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</si>
  <si>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</si>
  <si>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</si>
  <si>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</si>
  <si>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</si>
  <si>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</si>
  <si>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</si>
  <si>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</si>
  <si>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</si>
  <si>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</si>
  <si>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</si>
  <si>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</si>
  <si>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</si>
  <si>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</si>
  <si>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</si>
  <si>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</si>
  <si>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</si>
  <si>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</si>
  <si>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</si>
  <si>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</si>
  <si>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</si>
  <si>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</si>
  <si>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</si>
  <si>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</si>
  <si>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</si>
  <si>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</si>
  <si>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</si>
  <si>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</si>
  <si>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</si>
  <si>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</si>
  <si>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</si>
  <si>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</si>
  <si>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</si>
  <si>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</si>
  <si>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</si>
  <si>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</si>
  <si>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</si>
  <si>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</si>
  <si>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</si>
  <si>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</si>
  <si>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</si>
  <si>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</si>
  <si>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</si>
  <si>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</si>
  <si>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</si>
  <si>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</si>
  <si>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</si>
  <si>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</si>
  <si>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</si>
  <si>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</si>
  <si>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</si>
  <si>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</si>
  <si>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</si>
  <si>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</si>
  <si>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</si>
  <si>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</si>
  <si>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</si>
  <si>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</si>
  <si>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</si>
  <si>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</si>
  <si>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</si>
  <si>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</si>
  <si>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</si>
  <si>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</si>
  <si>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</si>
  <si>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</si>
  <si>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</si>
  <si>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</si>
  <si>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</si>
  <si>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</si>
  <si>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</si>
  <si>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</si>
  <si>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</si>
  <si>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</si>
  <si>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</si>
  <si>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</si>
  <si>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</si>
  <si>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</si>
  <si>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</si>
  <si>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</si>
  <si>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</si>
  <si>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</si>
  <si>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</si>
  <si>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</si>
  <si>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</si>
  <si>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</si>
  <si>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</si>
  <si>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</si>
  <si>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</si>
  <si>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</si>
  <si>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</si>
  <si>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</si>
  <si>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</si>
  <si>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</si>
  <si>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</si>
  <si>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</si>
  <si>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</si>
  <si>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</si>
  <si>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</si>
  <si>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</si>
  <si>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</si>
  <si>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</si>
  <si>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</si>
  <si>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</si>
  <si>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</si>
  <si>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</si>
  <si>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</si>
  <si>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</si>
  <si>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</si>
  <si>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</si>
  <si>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</si>
  <si>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</si>
  <si>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</si>
  <si>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</si>
  <si>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</si>
  <si>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</si>
  <si>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</si>
  <si>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</si>
  <si>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</si>
  <si>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</si>
  <si>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</si>
  <si>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</si>
  <si>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</si>
  <si>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</si>
  <si>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</si>
  <si>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</si>
  <si>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</si>
  <si>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</si>
  <si>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</si>
  <si>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</si>
  <si>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</si>
  <si>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</si>
  <si>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</si>
  <si>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</si>
  <si>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</si>
  <si>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</si>
  <si>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</si>
  <si>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</si>
  <si>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</si>
  <si>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</si>
  <si>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</si>
  <si>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</si>
  <si>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</si>
  <si>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</si>
  <si>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</si>
  <si>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</si>
  <si>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</si>
  <si>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</si>
  <si>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</si>
  <si>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</si>
  <si>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</si>
  <si>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</si>
  <si>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</si>
  <si>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</si>
  <si>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</si>
  <si>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</si>
  <si>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</si>
  <si>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</si>
  <si>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</si>
  <si>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</si>
  <si>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</si>
  <si>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</si>
  <si>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</si>
  <si>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</si>
  <si>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</si>
  <si>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</si>
  <si>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</si>
  <si>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</si>
  <si>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</si>
  <si>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</si>
  <si>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</si>
  <si>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</si>
  <si>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</si>
  <si>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</si>
  <si>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</si>
  <si>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</si>
  <si>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</si>
  <si>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</si>
  <si>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</si>
  <si>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</si>
  <si>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</si>
  <si>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</si>
  <si>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</si>
  <si>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</si>
  <si>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</si>
  <si>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</si>
  <si>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</si>
  <si>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</si>
  <si>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</si>
  <si>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</si>
  <si>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</si>
  <si>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</si>
  <si>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</si>
  <si>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</si>
  <si>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</si>
  <si>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</si>
  <si>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</si>
  <si>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</si>
  <si>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</si>
  <si>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</si>
  <si>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</si>
  <si>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</si>
  <si>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</si>
  <si>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</si>
  <si>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</si>
  <si>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</si>
  <si>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</si>
  <si>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</si>
  <si>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</si>
  <si>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</si>
  <si>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</si>
  <si>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</si>
  <si>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</si>
  <si>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</si>
  <si>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</si>
  <si>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</si>
  <si>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</si>
  <si>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</si>
  <si>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</si>
  <si>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</si>
  <si>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</si>
  <si>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</si>
  <si>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</si>
  <si>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</si>
  <si>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</si>
  <si>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</si>
  <si>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</si>
  <si>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</si>
  <si>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</si>
  <si>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</si>
  <si>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</si>
  <si>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</si>
  <si>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</si>
  <si>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</si>
  <si>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</si>
  <si>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</si>
  <si>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</si>
  <si>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</si>
  <si>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</si>
  <si>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</si>
  <si>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</si>
  <si>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</si>
  <si>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</si>
  <si>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</si>
  <si>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</si>
  <si>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</si>
  <si>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</si>
  <si>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</si>
  <si>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</si>
  <si>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</si>
  <si>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</si>
  <si>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</si>
  <si>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</si>
  <si>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</si>
  <si>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</si>
  <si>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</si>
  <si>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</si>
  <si>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</si>
  <si>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</si>
  <si>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</si>
  <si>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</si>
  <si>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</si>
  <si>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</si>
  <si>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</si>
  <si>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</si>
  <si>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</si>
  <si>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</si>
  <si>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</si>
  <si>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</si>
  <si>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</si>
  <si>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</si>
  <si>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</si>
  <si>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</si>
  <si>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</si>
  <si>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</si>
  <si>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</si>
  <si>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</si>
  <si>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</si>
  <si>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</si>
  <si>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</si>
  <si>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</si>
  <si>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</si>
  <si>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</si>
  <si>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</si>
  <si>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</si>
  <si>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</si>
  <si>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</si>
  <si>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</si>
  <si>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</si>
  <si>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</si>
  <si>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</si>
  <si>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</si>
  <si>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</si>
  <si>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</si>
  <si>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</si>
  <si>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</si>
  <si>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</si>
  <si>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</si>
  <si>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</si>
  <si>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</si>
  <si>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</si>
  <si>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</si>
  <si>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</si>
  <si>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</si>
  <si>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</si>
  <si>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</si>
  <si>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</si>
  <si>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</si>
  <si>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</si>
  <si>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</si>
  <si>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</si>
  <si>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</si>
  <si>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</si>
  <si>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</si>
  <si>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</si>
  <si>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</si>
  <si>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</si>
  <si>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</si>
  <si>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</si>
  <si>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</si>
  <si>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</si>
  <si>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</si>
  <si>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</si>
  <si>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</si>
  <si>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</si>
  <si>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</si>
  <si>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</si>
  <si>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</si>
  <si>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</si>
  <si>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</si>
  <si>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</si>
  <si>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</si>
  <si>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</si>
  <si>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</si>
  <si>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</si>
  <si>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</si>
  <si>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</si>
  <si>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</si>
  <si>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</si>
  <si>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</si>
  <si>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</si>
  <si>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</si>
  <si>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</si>
  <si>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</si>
  <si>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</si>
  <si>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</si>
  <si>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</si>
  <si>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</si>
  <si>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</si>
  <si>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</si>
  <si>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</si>
  <si>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</si>
  <si>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</si>
  <si>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</si>
  <si>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</si>
  <si>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</si>
  <si>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</si>
  <si>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</si>
  <si>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</si>
  <si>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</si>
  <si>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</si>
  <si>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</si>
  <si>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</si>
  <si>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</si>
  <si>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</si>
  <si>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</si>
  <si>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</si>
  <si>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</si>
  <si>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</si>
  <si>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</si>
  <si>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</si>
  <si>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</si>
  <si>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</si>
  <si>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</si>
  <si>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</si>
  <si>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</si>
  <si>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</si>
  <si>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</si>
  <si>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</si>
  <si>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</si>
  <si>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</si>
  <si>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</si>
  <si>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</si>
  <si>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</si>
  <si>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</si>
  <si>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</si>
  <si>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</si>
  <si>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</si>
  <si>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</si>
  <si>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</si>
  <si>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</si>
  <si>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</si>
  <si>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</si>
  <si>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</si>
  <si>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</si>
  <si>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</si>
  <si>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</si>
  <si>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</si>
  <si>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</si>
  <si>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</si>
  <si>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</si>
  <si>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</si>
  <si>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</si>
  <si>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</si>
  <si>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</si>
  <si>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</si>
  <si>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</si>
  <si>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</si>
  <si>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</si>
  <si>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</si>
  <si>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</si>
  <si>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</si>
  <si>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</si>
  <si>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</si>
  <si>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</si>
  <si>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</si>
  <si>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</si>
  <si>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</si>
  <si>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</si>
  <si>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</si>
  <si>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</si>
  <si>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</si>
  <si>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</si>
  <si>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</si>
  <si>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</si>
  <si>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</si>
  <si>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</si>
  <si>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</si>
  <si>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</si>
  <si>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</si>
  <si>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</si>
  <si>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</si>
  <si>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</si>
  <si>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</si>
  <si>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</si>
  <si>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</si>
  <si>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</si>
  <si>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</si>
  <si>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</si>
  <si>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</si>
  <si>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</si>
  <si>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</si>
  <si>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</si>
  <si>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</si>
  <si>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</si>
  <si>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</si>
  <si>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</si>
  <si>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</si>
  <si>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</si>
  <si>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</si>
  <si>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</si>
  <si>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</si>
  <si>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</si>
  <si>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</si>
  <si>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</si>
  <si>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</si>
  <si>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</si>
  <si>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</si>
  <si>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</si>
  <si>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</si>
  <si>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</si>
  <si>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</si>
  <si>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</si>
  <si>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</si>
  <si>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</si>
  <si>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</si>
  <si>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</si>
  <si>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</si>
  <si>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</si>
  <si>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</si>
  <si>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</si>
  <si>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</si>
  <si>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</si>
  <si>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</si>
  <si>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</si>
  <si>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</si>
  <si>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</si>
  <si>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</si>
  <si>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</si>
  <si>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</si>
  <si>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</si>
  <si>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</si>
  <si>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</si>
  <si>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</si>
  <si>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</si>
  <si>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</si>
  <si>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</si>
  <si>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</si>
  <si>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</si>
  <si>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</si>
  <si>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</si>
  <si>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</si>
  <si>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</si>
  <si>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</si>
  <si>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</si>
  <si>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</si>
  <si>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</si>
  <si>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</si>
  <si>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</si>
  <si>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</si>
  <si>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</si>
  <si>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</si>
  <si>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</si>
  <si>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</si>
  <si>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</si>
  <si>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</si>
  <si>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</si>
  <si>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</si>
  <si>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</si>
  <si>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</si>
  <si>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</si>
  <si>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</si>
  <si>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</si>
  <si>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</si>
  <si>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</si>
  <si>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</si>
  <si>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</si>
  <si>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</si>
  <si>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</si>
  <si>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</si>
  <si>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</si>
  <si>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</si>
  <si>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</si>
  <si>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</si>
  <si>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</si>
  <si>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</si>
  <si>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</si>
  <si>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</si>
  <si>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</si>
  <si>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</si>
  <si>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</si>
  <si>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</si>
  <si>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</si>
  <si>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</si>
  <si>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</si>
  <si>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</si>
  <si>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</si>
  <si>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</si>
  <si>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</si>
  <si>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</si>
  <si>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</si>
  <si>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</si>
  <si>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</si>
  <si>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</si>
  <si>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</si>
  <si>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</si>
  <si>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</si>
  <si>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</si>
  <si>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</si>
  <si>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</si>
  <si>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</si>
  <si>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</si>
  <si>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</si>
  <si>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</si>
  <si>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</si>
  <si>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</si>
  <si>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</si>
  <si>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</si>
  <si>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</si>
  <si>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</si>
  <si>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</si>
  <si>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</si>
  <si>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</si>
  <si>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</si>
  <si>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</si>
  <si>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</si>
  <si>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</si>
  <si>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</si>
  <si>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</si>
  <si>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</si>
  <si>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</si>
  <si>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</si>
  <si>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</si>
  <si>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</si>
  <si>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</si>
  <si>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</si>
  <si>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</si>
  <si>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</si>
  <si>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</si>
  <si>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</si>
  <si>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</si>
  <si>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</si>
  <si>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</si>
  <si>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</si>
  <si>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</si>
  <si>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</si>
  <si>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</si>
  <si>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</si>
  <si>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</si>
  <si>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</si>
  <si>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</si>
  <si>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</si>
  <si>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</si>
  <si>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</si>
  <si>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</si>
  <si>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</si>
  <si>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</si>
  <si>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</si>
  <si>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</si>
  <si>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</si>
  <si>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</si>
  <si>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</si>
  <si>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</si>
  <si>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</si>
  <si>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</si>
  <si>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</si>
  <si>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</si>
  <si>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</si>
  <si>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</si>
  <si>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</si>
  <si>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</si>
  <si>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</si>
  <si>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</si>
  <si>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</si>
  <si>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</si>
  <si>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</si>
  <si>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</si>
  <si>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</si>
  <si>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</si>
  <si>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</si>
  <si>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</si>
  <si>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</si>
  <si>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</si>
  <si>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</si>
  <si>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</si>
  <si>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</si>
  <si>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</si>
  <si>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</si>
  <si>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</si>
  <si>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</si>
  <si>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</si>
  <si>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</si>
  <si>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</si>
  <si>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</si>
  <si>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</si>
  <si>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</si>
  <si>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</si>
  <si>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</si>
  <si>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</si>
  <si>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</si>
  <si>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</si>
  <si>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</si>
  <si>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</si>
  <si>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</si>
  <si>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</si>
  <si>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</si>
  <si>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</si>
  <si>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</si>
  <si>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</si>
  <si>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</si>
  <si>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</si>
  <si>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</si>
  <si>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</si>
  <si>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</si>
  <si>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</si>
  <si>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</si>
  <si>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</si>
  <si>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</si>
  <si>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</si>
  <si>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</si>
  <si>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</si>
  <si>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</si>
  <si>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</si>
  <si>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</si>
  <si>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</si>
  <si>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</si>
  <si>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</si>
  <si>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</si>
  <si>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</si>
  <si>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</si>
  <si>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</si>
  <si>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</si>
  <si>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</si>
  <si>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</si>
  <si>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</si>
  <si>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</si>
  <si>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</si>
  <si>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</si>
  <si>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</si>
  <si>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</si>
  <si>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</si>
  <si>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</si>
  <si>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</si>
  <si>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</si>
  <si>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</si>
  <si>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</si>
  <si>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</si>
  <si>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</si>
  <si>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</si>
  <si>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</si>
  <si>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</si>
  <si>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</si>
  <si>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</si>
  <si>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</si>
  <si>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</si>
  <si>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</si>
  <si>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</si>
  <si>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</si>
  <si>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</si>
  <si>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</si>
  <si>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</si>
  <si>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</si>
  <si>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</si>
  <si>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</si>
  <si>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</si>
  <si>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</si>
  <si>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</si>
  <si>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</si>
  <si>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</si>
  <si>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</si>
  <si>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</si>
  <si>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</si>
  <si>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</si>
  <si>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</si>
  <si>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</si>
  <si>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</si>
  <si>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</si>
  <si>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</si>
  <si>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</si>
  <si>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</si>
  <si>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</si>
  <si>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</si>
  <si>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</si>
  <si>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</si>
  <si>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</si>
  <si>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</si>
  <si>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</si>
  <si>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</si>
  <si>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</si>
  <si>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</si>
  <si>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</si>
  <si>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</si>
  <si>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</si>
  <si>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</si>
  <si>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</si>
  <si>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</si>
  <si>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</si>
  <si>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</si>
  <si>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</si>
  <si>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</si>
  <si>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</si>
  <si>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</si>
  <si>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</si>
  <si>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</si>
  <si>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</si>
  <si>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</si>
  <si>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</si>
  <si>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</si>
  <si>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</si>
  <si>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</si>
  <si>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</si>
  <si>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</si>
  <si>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</si>
  <si>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</si>
  <si>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</si>
  <si>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</si>
  <si>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</si>
  <si>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</si>
  <si>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</si>
  <si>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</si>
  <si>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</si>
  <si>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</si>
  <si>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</si>
  <si>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</si>
  <si>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</si>
  <si>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</si>
  <si>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</si>
  <si>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</si>
  <si>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</si>
  <si>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</si>
  <si>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</si>
  <si>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</si>
  <si>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</si>
  <si>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</si>
  <si>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</si>
  <si>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</si>
  <si>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</si>
  <si>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</si>
  <si>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</si>
  <si>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</si>
  <si>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</si>
  <si>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</si>
  <si>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</si>
  <si>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</si>
  <si>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</si>
  <si>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</si>
  <si>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</si>
  <si>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</si>
  <si>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</si>
  <si>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</si>
  <si>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</si>
  <si>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</si>
  <si>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</si>
  <si>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</si>
  <si>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</si>
  <si>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</si>
  <si>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</si>
  <si>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</si>
  <si>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</si>
  <si>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</si>
  <si>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</si>
  <si>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</si>
  <si>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</si>
  <si>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</si>
  <si>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</si>
  <si>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</si>
  <si>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</si>
  <si>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</si>
  <si>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</si>
  <si>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</si>
  <si>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</si>
  <si>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</si>
  <si>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</si>
  <si>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</si>
  <si>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</si>
  <si>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</si>
  <si>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</si>
  <si>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</si>
  <si>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</si>
  <si>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</si>
  <si>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</si>
  <si>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</si>
  <si>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</si>
  <si>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</si>
  <si>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</si>
  <si>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</si>
  <si>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</si>
  <si>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</si>
  <si>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</si>
  <si>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</si>
  <si>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</si>
  <si>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</si>
  <si>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</si>
  <si>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</si>
  <si>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</si>
  <si>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</si>
  <si>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</si>
  <si>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</si>
  <si>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</si>
  <si>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</si>
  <si>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</si>
  <si>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</si>
  <si>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</si>
  <si>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</si>
  <si>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</si>
  <si>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</si>
  <si>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</si>
  <si>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</si>
  <si>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</si>
  <si>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</si>
  <si>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</si>
  <si>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</si>
  <si>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</si>
  <si>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</si>
  <si>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</si>
  <si>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</si>
  <si>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</si>
  <si>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</si>
  <si>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</si>
  <si>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</si>
  <si>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</si>
  <si>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</si>
  <si>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</si>
  <si>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</si>
  <si>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</si>
  <si>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</si>
  <si>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</si>
  <si>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</si>
  <si>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</si>
  <si>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</si>
  <si>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</si>
  <si>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</si>
  <si>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</si>
  <si>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</si>
  <si>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</si>
  <si>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</si>
  <si>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</si>
  <si>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</si>
  <si>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</si>
  <si>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</si>
  <si>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</si>
  <si>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</si>
  <si>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</si>
  <si>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</si>
  <si>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</si>
  <si>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</si>
  <si>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</si>
  <si>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</si>
  <si>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</si>
  <si>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</si>
  <si>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</si>
  <si>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</si>
  <si>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</si>
  <si>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</si>
  <si>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</si>
  <si>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</si>
  <si>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</si>
  <si>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</si>
  <si>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</si>
  <si>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</si>
  <si>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</si>
  <si>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</si>
  <si>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</si>
  <si>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</si>
  <si>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</si>
  <si>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</si>
  <si>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</si>
  <si>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</si>
  <si>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</si>
  <si>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</si>
  <si>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</si>
  <si>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</si>
  <si>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</si>
  <si>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</si>
  <si>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</si>
  <si>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</si>
  <si>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</si>
  <si>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</si>
  <si>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</si>
  <si>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</si>
  <si>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</si>
  <si>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</si>
  <si>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</si>
  <si>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</si>
  <si>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</si>
  <si>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</si>
  <si>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</si>
  <si>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</si>
  <si>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</si>
  <si>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</si>
  <si>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</si>
  <si>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</si>
  <si>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</si>
  <si>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</si>
  <si>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</si>
  <si>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</si>
  <si>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</si>
  <si>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</si>
  <si>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</si>
  <si>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</si>
  <si>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</si>
  <si>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</si>
  <si>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</si>
  <si>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</si>
  <si>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</si>
  <si>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</si>
  <si>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</si>
  <si>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</si>
  <si>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</si>
  <si>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</si>
  <si>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</si>
  <si>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</si>
  <si>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</si>
  <si>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</si>
  <si>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</si>
  <si>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</si>
  <si>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</si>
  <si>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</si>
  <si>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</si>
  <si>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</si>
  <si>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</si>
  <si>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</si>
  <si>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</si>
  <si>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</si>
  <si>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</si>
  <si>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</si>
  <si>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</si>
  <si>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</si>
  <si>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</si>
  <si>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</si>
  <si>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</si>
  <si>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</si>
  <si>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</si>
  <si>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</si>
  <si>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</si>
  <si>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</si>
  <si>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</si>
  <si>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</si>
  <si>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</si>
  <si>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</si>
  <si>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</si>
  <si>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</si>
  <si>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</si>
  <si>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</si>
  <si>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</si>
  <si>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</si>
  <si>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</si>
  <si>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</si>
  <si>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</si>
  <si>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</si>
  <si>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</si>
  <si>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</si>
  <si>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</si>
  <si>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</si>
  <si>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</si>
  <si>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</si>
  <si>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</si>
  <si>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</si>
  <si>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</si>
  <si>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</si>
  <si>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</si>
  <si>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</si>
  <si>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</si>
  <si>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</si>
  <si>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</si>
  <si>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</si>
  <si>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</si>
  <si>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</si>
  <si>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</si>
  <si>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</si>
  <si>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</si>
  <si>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</si>
  <si>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</si>
  <si>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</si>
  <si>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</si>
  <si>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</si>
  <si>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</si>
  <si>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</si>
  <si>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</si>
  <si>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</si>
  <si>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</si>
  <si>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</si>
  <si>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</si>
  <si>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</si>
  <si>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</si>
  <si>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</si>
  <si>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</si>
  <si>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</si>
  <si>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</si>
  <si>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</si>
  <si>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</si>
  <si>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</si>
  <si>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</si>
  <si>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</si>
  <si>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</si>
  <si>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</si>
  <si>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</si>
  <si>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</si>
  <si>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</si>
  <si>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</si>
  <si>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</si>
  <si>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</si>
  <si>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</si>
  <si>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</si>
  <si>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</si>
  <si>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</si>
  <si>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</si>
  <si>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</si>
  <si>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</si>
  <si>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</si>
  <si>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</si>
  <si>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</si>
  <si>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</si>
  <si>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</si>
  <si>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</si>
  <si>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</si>
  <si>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</si>
  <si>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</si>
  <si>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</si>
  <si>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</si>
  <si>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</si>
  <si>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</si>
  <si>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</si>
  <si>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</si>
  <si>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</si>
  <si>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</si>
  <si>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</si>
  <si>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</si>
  <si>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</si>
  <si>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</si>
  <si>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</si>
  <si>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</si>
  <si>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</si>
  <si>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</si>
  <si>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</si>
  <si>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</si>
  <si>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</si>
  <si>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</si>
  <si>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</si>
  <si>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</si>
  <si>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</si>
  <si>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</si>
  <si>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</si>
  <si>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</si>
  <si>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</si>
  <si>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</si>
  <si>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</si>
  <si>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</si>
  <si>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</si>
  <si>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</si>
  <si>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</si>
  <si>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</si>
  <si>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</si>
  <si>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</si>
  <si>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</si>
  <si>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</si>
  <si>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</si>
  <si>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</si>
  <si>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</si>
  <si>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</si>
  <si>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</si>
  <si>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</si>
  <si>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</si>
  <si>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</si>
  <si>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</si>
  <si>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</si>
  <si>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</si>
  <si>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</si>
  <si>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</si>
  <si>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</si>
  <si>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</si>
  <si>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</si>
  <si>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</si>
  <si>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</si>
  <si>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</si>
  <si>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</si>
  <si>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</si>
  <si>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</si>
  <si>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</si>
  <si>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</si>
  <si>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</si>
  <si>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</si>
  <si>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</si>
  <si>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</si>
  <si>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</si>
  <si>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</si>
  <si>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</si>
  <si>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</si>
  <si>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</si>
  <si>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</si>
  <si>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</si>
  <si>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</si>
  <si>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</si>
  <si>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</si>
  <si>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</si>
  <si>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</si>
  <si>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</si>
  <si>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</si>
  <si>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</si>
  <si>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</si>
  <si>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</si>
  <si>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</si>
  <si>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</si>
  <si>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</si>
  <si>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</si>
  <si>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</si>
  <si>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</si>
  <si>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</si>
  <si>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</si>
  <si>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</si>
  <si>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</si>
  <si>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</si>
  <si>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</si>
  <si>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</si>
  <si>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</si>
  <si>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</si>
  <si>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</si>
  <si>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</si>
  <si>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</si>
  <si>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</si>
  <si>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</si>
  <si>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</si>
  <si>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</si>
  <si>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</si>
  <si>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</si>
  <si>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</si>
  <si>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</si>
  <si>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</si>
  <si>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</si>
  <si>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</si>
  <si>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</si>
  <si>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</si>
  <si>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</si>
  <si>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</si>
  <si>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</si>
  <si>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</si>
  <si>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</si>
  <si>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</si>
  <si>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</si>
  <si>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</si>
  <si>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</si>
  <si>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</si>
  <si>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</si>
  <si>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</si>
  <si>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</si>
  <si>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</si>
  <si>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</si>
  <si>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</si>
  <si>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</si>
  <si>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</si>
  <si>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</si>
  <si>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</si>
  <si>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</si>
  <si>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</si>
  <si>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</si>
  <si>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</si>
  <si>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</si>
  <si>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</si>
  <si>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</si>
  <si>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</si>
  <si>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</si>
  <si>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</si>
  <si>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</si>
  <si>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</si>
  <si>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</si>
  <si>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</si>
  <si>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</si>
  <si>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</si>
  <si>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</si>
  <si>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</si>
  <si>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</si>
  <si>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</si>
  <si>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</si>
  <si>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</si>
  <si>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</si>
  <si>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</si>
  <si>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</si>
  <si>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</si>
  <si>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</si>
  <si>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</si>
  <si>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</si>
  <si>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</si>
  <si>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</si>
  <si>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</si>
  <si>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</si>
  <si>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</si>
  <si>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</si>
  <si>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</si>
  <si>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</si>
  <si>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</si>
  <si>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</si>
  <si>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</si>
  <si>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</si>
  <si>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</si>
  <si>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</si>
  <si>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</si>
  <si>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</si>
  <si>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</si>
  <si>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</si>
  <si>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</si>
  <si>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</si>
  <si>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</si>
  <si>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</si>
  <si>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</si>
  <si>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</si>
  <si>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</si>
  <si>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</si>
  <si>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</si>
  <si>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</si>
  <si>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</si>
  <si>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</si>
  <si>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</si>
  <si>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</si>
  <si>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</si>
  <si>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</si>
  <si>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</si>
  <si>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</si>
  <si>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</si>
  <si>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</si>
  <si>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</si>
  <si>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</si>
  <si>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</si>
  <si>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</si>
  <si>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</si>
  <si>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</si>
  <si>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</si>
  <si>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</si>
  <si>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</si>
  <si>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</si>
  <si>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</si>
  <si>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</si>
  <si>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</si>
  <si>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</si>
  <si>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</si>
  <si>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</si>
  <si>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</si>
  <si>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</si>
  <si>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</si>
  <si>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</si>
  <si>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</si>
  <si>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</si>
  <si>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</si>
  <si>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</si>
  <si>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</si>
  <si>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</si>
  <si>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</si>
  <si>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</si>
  <si>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</si>
  <si>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</si>
  <si>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</si>
  <si>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</si>
  <si>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</si>
  <si>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</si>
  <si>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</si>
  <si>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</si>
  <si>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</si>
  <si>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</si>
  <si>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</si>
  <si>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</si>
  <si>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</si>
  <si>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</si>
  <si>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</si>
  <si>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</si>
  <si>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</si>
  <si>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</si>
  <si>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</si>
  <si>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</si>
  <si>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</si>
  <si>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</si>
  <si>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</si>
  <si>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</si>
  <si>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</si>
  <si>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</si>
  <si>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</si>
  <si>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</si>
  <si>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</si>
  <si>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</si>
  <si>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</si>
  <si>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</si>
  <si>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</si>
  <si>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</si>
  <si>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</si>
  <si>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</si>
  <si>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</si>
  <si>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</si>
  <si>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</si>
  <si>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</si>
  <si>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</si>
  <si>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</si>
  <si>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</si>
  <si>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</si>
  <si>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</si>
  <si>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</si>
  <si>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</si>
  <si>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</si>
  <si>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</si>
  <si>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</si>
  <si>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</si>
  <si>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</si>
  <si>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</si>
  <si>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</si>
  <si>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</si>
  <si>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</si>
  <si>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</si>
  <si>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</si>
  <si>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</si>
  <si>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</si>
  <si>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</si>
  <si>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</si>
  <si>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</si>
  <si>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</si>
  <si>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</si>
  <si>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</si>
  <si>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</si>
  <si>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</si>
  <si>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</si>
  <si>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</si>
  <si>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</si>
  <si>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</si>
  <si>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</si>
  <si>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</si>
  <si>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</si>
  <si>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</si>
  <si>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</si>
  <si>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</si>
  <si>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</si>
  <si>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</si>
  <si>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</si>
  <si>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</si>
  <si>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</si>
  <si>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</si>
  <si>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</si>
  <si>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</si>
  <si>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</si>
  <si>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</si>
  <si>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</si>
  <si>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</si>
  <si>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</si>
  <si>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</si>
  <si>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</si>
  <si>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</si>
  <si>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</si>
  <si>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</si>
  <si>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</si>
  <si>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</si>
  <si>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</si>
  <si>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</si>
  <si>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</si>
  <si>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</si>
  <si>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</si>
  <si>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</si>
  <si>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</si>
  <si>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</si>
  <si>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</si>
  <si>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</si>
  <si>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</si>
  <si>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</si>
  <si>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</si>
  <si>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</si>
  <si>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</si>
  <si>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</si>
  <si>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</si>
  <si>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</si>
  <si>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</si>
  <si>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</si>
  <si>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</si>
  <si>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</si>
  <si>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</si>
  <si>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</si>
  <si>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</si>
  <si>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</si>
  <si>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</si>
  <si>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</si>
  <si>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</si>
  <si>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</si>
  <si>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</si>
  <si>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</si>
  <si>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</si>
  <si>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</si>
  <si>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</si>
  <si>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</si>
  <si>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</si>
  <si>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</si>
  <si>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</si>
  <si>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</si>
  <si>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</si>
  <si>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</si>
  <si>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</si>
  <si>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</si>
  <si>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</si>
  <si>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</si>
  <si>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</si>
  <si>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</si>
  <si>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</si>
  <si>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</si>
  <si>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</si>
  <si>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</si>
  <si>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</si>
  <si>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</si>
  <si>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</si>
  <si>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</si>
  <si>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</si>
  <si>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</si>
  <si>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</si>
  <si>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</si>
  <si>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</si>
  <si>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</si>
  <si>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</si>
  <si>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</si>
  <si>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</si>
  <si>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</si>
  <si>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</si>
  <si>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</si>
  <si>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</si>
  <si>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</si>
  <si>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</si>
  <si>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</si>
  <si>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</si>
  <si>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</si>
  <si>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</si>
  <si>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</si>
  <si>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</si>
  <si>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</si>
  <si>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</si>
  <si>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</si>
  <si>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</si>
  <si>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</si>
  <si>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</si>
  <si>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</si>
  <si>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</si>
  <si>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</si>
  <si>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</si>
  <si>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</si>
  <si>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</si>
  <si>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</si>
  <si>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</si>
  <si>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</si>
  <si>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</si>
  <si>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</si>
  <si>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</si>
  <si>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</si>
  <si>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</si>
  <si>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</si>
  <si>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</si>
  <si>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</si>
  <si>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</si>
  <si>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</si>
  <si>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</si>
  <si>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</si>
  <si>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</si>
  <si>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</si>
  <si>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</si>
  <si>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</si>
  <si>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</si>
  <si>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</si>
  <si>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</si>
  <si>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</si>
  <si>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</si>
  <si>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</si>
  <si>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</si>
  <si>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</si>
  <si>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</si>
  <si>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</si>
  <si>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</si>
  <si>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</si>
  <si>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</si>
  <si>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</si>
  <si>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</si>
  <si>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</si>
  <si>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</si>
  <si>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</si>
  <si>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</si>
  <si>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</si>
  <si>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</si>
  <si>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</si>
  <si>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</si>
  <si>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</si>
  <si>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</si>
  <si>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</si>
  <si>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</si>
  <si>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</si>
  <si>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</si>
  <si>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</si>
  <si>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</si>
  <si>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</si>
  <si>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</si>
  <si>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</si>
  <si>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</si>
  <si>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</si>
  <si>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</si>
  <si>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</si>
  <si>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</si>
  <si>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</si>
  <si>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</si>
  <si>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</si>
  <si>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</si>
  <si>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</si>
  <si>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</si>
  <si>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</si>
  <si>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</si>
  <si>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</si>
  <si>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</si>
  <si>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</si>
  <si>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</si>
  <si>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</si>
  <si>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</si>
  <si>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</si>
  <si>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</si>
  <si>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</si>
  <si>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</si>
  <si>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</si>
  <si>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</si>
  <si>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</si>
  <si>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</si>
  <si>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</si>
  <si>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</si>
  <si>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</si>
  <si>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</si>
  <si>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</si>
  <si>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</si>
  <si>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</si>
  <si>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</si>
  <si>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</si>
  <si>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</si>
  <si>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</si>
  <si>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</si>
  <si>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</si>
  <si>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</si>
  <si>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</si>
  <si>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</si>
  <si>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</si>
  <si>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</si>
  <si>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</si>
  <si>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</si>
  <si>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</si>
  <si>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</si>
  <si>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</si>
  <si>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</si>
  <si>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</si>
  <si>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</si>
  <si>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</si>
  <si>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</si>
  <si>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</si>
  <si>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</si>
  <si>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</si>
  <si>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</si>
  <si>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</si>
  <si>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</si>
  <si>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</si>
  <si>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</si>
  <si>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</si>
  <si>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</si>
  <si>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</si>
  <si>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</si>
  <si>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</si>
  <si>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</si>
  <si>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</si>
  <si>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</si>
  <si>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</si>
  <si>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</si>
  <si>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</si>
  <si>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</si>
  <si>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</si>
  <si>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</si>
  <si>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</si>
  <si>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</si>
  <si>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</si>
  <si>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</si>
  <si>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</si>
  <si>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</si>
  <si>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</si>
  <si>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</si>
  <si>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</si>
  <si>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</si>
  <si>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</si>
  <si>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</si>
  <si>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</si>
  <si>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</si>
  <si>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</si>
  <si>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</si>
  <si>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</si>
  <si>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</si>
  <si>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</si>
  <si>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</si>
  <si>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</si>
  <si>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</si>
  <si>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</si>
  <si>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</si>
  <si>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</si>
  <si>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</si>
  <si>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</si>
  <si>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</si>
  <si>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</si>
  <si>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</si>
  <si>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</si>
  <si>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</si>
  <si>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</si>
  <si>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</si>
  <si>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</si>
  <si>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</si>
  <si>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</si>
  <si>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</si>
  <si>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</si>
  <si>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</si>
  <si>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</si>
  <si>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</si>
  <si>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</si>
  <si>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</si>
  <si>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</si>
  <si>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</si>
  <si>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</si>
  <si>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</si>
  <si>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</si>
  <si>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</si>
  <si>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</si>
  <si>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</si>
  <si>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</si>
  <si>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</si>
  <si>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</si>
  <si>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</si>
  <si>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</si>
  <si>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</si>
  <si>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</si>
  <si>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</si>
  <si>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</si>
  <si>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</si>
  <si>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</si>
  <si>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</si>
  <si>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</si>
  <si>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</si>
  <si>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</si>
  <si>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</si>
  <si>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</si>
  <si>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</si>
  <si>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</si>
  <si>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</si>
  <si>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</si>
  <si>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</si>
  <si>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</si>
  <si>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</si>
  <si>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</si>
  <si>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</si>
  <si>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</si>
  <si>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</si>
  <si>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</si>
  <si>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</si>
  <si>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</si>
  <si>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</si>
  <si>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</si>
  <si>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</si>
  <si>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</si>
  <si>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</si>
  <si>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</si>
  <si>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</si>
  <si>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</si>
  <si>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</si>
  <si>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</si>
  <si>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</si>
  <si>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</si>
  <si>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</si>
  <si>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</si>
  <si>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</si>
  <si>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</si>
  <si>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</si>
  <si>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</si>
  <si>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</si>
  <si>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</si>
  <si>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</si>
  <si>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</si>
  <si>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</si>
  <si>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</si>
  <si>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</si>
  <si>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</si>
  <si>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</si>
  <si>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</si>
  <si>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</si>
  <si>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</si>
  <si>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</si>
  <si>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</si>
  <si>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</si>
  <si>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</si>
  <si>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</si>
  <si>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</si>
  <si>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</si>
  <si>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</si>
  <si>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</si>
  <si>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</si>
  <si>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</si>
  <si>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</si>
  <si>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</si>
  <si>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</si>
  <si>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</si>
  <si>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</si>
  <si>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</si>
  <si>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</si>
  <si>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</si>
  <si>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</si>
  <si>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</si>
  <si>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</si>
  <si>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</si>
  <si>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</si>
  <si>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</si>
  <si>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</si>
  <si>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</si>
  <si>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</si>
  <si>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</si>
  <si>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</si>
  <si>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</si>
  <si>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</si>
  <si>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</si>
  <si>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</si>
  <si>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</si>
  <si>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</si>
  <si>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</si>
  <si>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</si>
  <si>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</si>
  <si>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</si>
  <si>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</si>
  <si>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</si>
  <si>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</si>
  <si>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</si>
  <si>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</si>
  <si>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</si>
  <si>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</si>
  <si>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</si>
  <si>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</si>
  <si>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</si>
  <si>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</si>
  <si>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</si>
  <si>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</si>
  <si>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</si>
  <si>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</si>
  <si>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</si>
  <si>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</si>
  <si>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</si>
  <si>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</si>
  <si>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</si>
  <si>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</si>
  <si>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</si>
  <si>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</si>
  <si>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</si>
  <si>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</si>
  <si>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</si>
  <si>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</si>
  <si>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</si>
  <si>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</si>
  <si>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</si>
  <si>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</si>
  <si>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</si>
  <si>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</si>
  <si>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</si>
  <si>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</si>
  <si>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</si>
  <si>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</si>
  <si>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</si>
  <si>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</si>
  <si>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</si>
  <si>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</si>
  <si>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</si>
  <si>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</si>
  <si>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</si>
  <si>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</si>
  <si>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</si>
  <si>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</si>
  <si>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</si>
  <si>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</si>
  <si>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</si>
  <si>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</si>
  <si>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</si>
  <si>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</si>
  <si>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</si>
  <si>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</si>
  <si>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</si>
  <si>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</si>
  <si>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</si>
  <si>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</si>
  <si>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</si>
  <si>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</si>
  <si>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</si>
  <si>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</si>
  <si>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</si>
  <si>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</si>
  <si>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</si>
  <si>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</si>
  <si>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</si>
  <si>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</si>
  <si>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</si>
  <si>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</si>
  <si>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</si>
  <si>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</si>
  <si>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</si>
  <si>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</si>
  <si>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</si>
  <si>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</si>
  <si>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</si>
  <si>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</si>
  <si>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</si>
  <si>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</si>
  <si>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</si>
  <si>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</si>
  <si>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</si>
  <si>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</si>
  <si>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</si>
  <si>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</si>
  <si>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</si>
  <si>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</si>
  <si>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</si>
  <si>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</si>
  <si>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</si>
  <si>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</si>
  <si>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</si>
  <si>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</si>
  <si>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</si>
  <si>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</si>
  <si>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</si>
  <si>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</si>
  <si>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</si>
  <si>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</si>
  <si>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</si>
  <si>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</si>
  <si>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</si>
  <si>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</si>
  <si>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</si>
  <si>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</si>
  <si>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</si>
  <si>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</si>
  <si>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</si>
  <si>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</si>
  <si>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</si>
  <si>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</si>
  <si>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</si>
  <si>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</si>
  <si>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</si>
  <si>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</si>
  <si>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</si>
  <si>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</si>
  <si>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</si>
  <si>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</si>
  <si>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</si>
  <si>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</si>
  <si>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</si>
  <si>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</si>
  <si>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</si>
  <si>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</si>
  <si>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</si>
  <si>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</si>
  <si>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</si>
  <si>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</si>
  <si>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</si>
  <si>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</si>
  <si>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</si>
  <si>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</si>
  <si>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</si>
  <si>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</si>
  <si>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</si>
  <si>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</si>
  <si>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</si>
  <si>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</si>
  <si>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</si>
  <si>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</si>
  <si>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</si>
  <si>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</si>
  <si>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</si>
  <si>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</si>
  <si>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</si>
  <si>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</si>
  <si>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</si>
  <si>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</si>
  <si>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</si>
  <si>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</si>
  <si>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</si>
  <si>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</si>
  <si>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</si>
  <si>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</si>
  <si>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</si>
  <si>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</si>
  <si>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</si>
  <si>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</si>
  <si>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</si>
  <si>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</si>
  <si>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</si>
  <si>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</si>
  <si>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</si>
  <si>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</si>
  <si>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</si>
  <si>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</si>
  <si>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</si>
  <si>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</si>
  <si>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</si>
  <si>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</si>
  <si>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</si>
  <si>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</si>
  <si>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</si>
  <si>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</si>
  <si>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</si>
  <si>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</si>
  <si>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</si>
  <si>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</si>
  <si>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</si>
  <si>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</si>
  <si>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</si>
  <si>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</si>
  <si>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</si>
  <si>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</si>
  <si>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</si>
  <si>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</si>
  <si>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</si>
  <si>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</si>
  <si>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</si>
  <si>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</si>
  <si>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</si>
  <si>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</si>
  <si>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</si>
  <si>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</si>
  <si>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</si>
  <si>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</si>
  <si>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</si>
  <si>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</si>
  <si>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</si>
  <si>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</si>
  <si>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</si>
  <si>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</si>
  <si>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</si>
  <si>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</si>
  <si>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</si>
  <si>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</si>
  <si>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</si>
  <si>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</si>
  <si>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</si>
  <si>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</si>
  <si>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</si>
  <si>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</si>
  <si>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</si>
  <si>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</si>
  <si>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</si>
  <si>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</si>
  <si>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</si>
  <si>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</si>
  <si>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</si>
  <si>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</si>
  <si>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</si>
  <si>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</si>
  <si>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</si>
  <si>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</si>
  <si>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</si>
  <si>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</si>
  <si>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</si>
  <si>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</si>
  <si>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</si>
  <si>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</si>
  <si>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</si>
  <si>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</si>
  <si>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</si>
  <si>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</si>
  <si>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</si>
  <si>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</si>
  <si>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</si>
  <si>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</si>
  <si>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</si>
  <si>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</si>
  <si>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</si>
  <si>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</si>
  <si>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</si>
  <si>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</si>
  <si>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</si>
  <si>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</si>
  <si>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</si>
  <si>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</si>
  <si>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</si>
  <si>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</si>
  <si>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</si>
  <si>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</si>
  <si>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</si>
  <si>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</si>
  <si>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</si>
  <si>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</si>
  <si>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</si>
  <si>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</si>
  <si>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</si>
  <si>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</si>
  <si>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</si>
  <si>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</si>
  <si>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</si>
  <si>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</si>
  <si>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</si>
  <si>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</si>
  <si>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</si>
  <si>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</si>
  <si>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</si>
  <si>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</si>
  <si>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</si>
  <si>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</si>
  <si>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</si>
  <si>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</si>
  <si>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</si>
  <si>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</si>
  <si>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</si>
  <si>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</si>
  <si>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</si>
  <si>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</si>
  <si>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</si>
  <si>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</si>
  <si>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</si>
  <si>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</si>
  <si>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</si>
  <si>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</si>
  <si>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</si>
  <si>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</si>
  <si>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</si>
  <si>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</si>
  <si>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</si>
  <si>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</si>
  <si>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</si>
  <si>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</si>
  <si>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</si>
  <si>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</si>
  <si>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</si>
  <si>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</si>
  <si>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</si>
  <si>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</si>
  <si>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</si>
  <si>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</si>
  <si>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</si>
  <si>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</si>
  <si>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</si>
  <si>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</si>
  <si>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</si>
  <si>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</si>
  <si>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</si>
  <si>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</si>
  <si>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</si>
  <si>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</si>
  <si>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</si>
  <si>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</si>
  <si>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</si>
  <si>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</si>
  <si>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</si>
  <si>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</si>
  <si>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</si>
  <si>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</si>
  <si>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</si>
  <si>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</si>
  <si>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</si>
  <si>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</si>
  <si>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</si>
  <si>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</si>
  <si>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</si>
  <si>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</si>
  <si>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</si>
  <si>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</si>
  <si>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</si>
  <si>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</si>
  <si>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</si>
  <si>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</si>
  <si>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</si>
  <si>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</si>
  <si>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</si>
  <si>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</si>
  <si>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</si>
  <si>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</si>
  <si>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</si>
  <si>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</si>
  <si>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</si>
  <si>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</si>
  <si>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</si>
  <si>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</si>
  <si>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</si>
  <si>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</si>
  <si>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</si>
  <si>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</si>
  <si>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</si>
  <si>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</si>
  <si>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</si>
  <si>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</si>
  <si>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</si>
  <si>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</si>
  <si>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</si>
  <si>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</si>
  <si>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</si>
  <si>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</si>
  <si>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</si>
  <si>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</si>
  <si>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</si>
  <si>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</si>
  <si>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</si>
  <si>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</si>
  <si>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</si>
  <si>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</si>
  <si>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</si>
  <si>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</si>
  <si>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</si>
  <si>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</si>
  <si>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</si>
  <si>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</si>
  <si>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</si>
  <si>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</si>
  <si>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</si>
  <si>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</si>
  <si>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</si>
  <si>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</si>
  <si>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</si>
  <si>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</si>
  <si>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</si>
  <si>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</si>
  <si>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</si>
  <si>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</si>
  <si>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</si>
  <si>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</si>
  <si>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</si>
  <si>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</si>
  <si>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</si>
  <si>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</si>
  <si>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</si>
  <si>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</si>
  <si>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</si>
  <si>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</si>
  <si>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</si>
  <si>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</si>
  <si>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</si>
  <si>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</si>
  <si>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</si>
  <si>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</si>
  <si>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</si>
  <si>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</si>
  <si>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</si>
  <si>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</si>
  <si>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</si>
  <si>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</si>
  <si>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</si>
  <si>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</si>
  <si>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</si>
  <si>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</si>
  <si>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</si>
  <si>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</si>
  <si>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</si>
  <si>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</si>
  <si>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</si>
  <si>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</si>
  <si>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</si>
  <si>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</si>
  <si>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</si>
  <si>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</si>
  <si>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</si>
  <si>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</si>
  <si>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</si>
  <si>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</si>
  <si>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</si>
  <si>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</si>
  <si>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</si>
  <si>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</si>
  <si>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</si>
  <si>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</si>
  <si>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</si>
  <si>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</si>
  <si>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</si>
  <si>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</si>
  <si>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</si>
  <si>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</si>
  <si>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</si>
  <si>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</si>
  <si>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</si>
  <si>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</si>
  <si>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</si>
  <si>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</si>
  <si>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</si>
  <si>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</si>
  <si>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</si>
  <si>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</si>
  <si>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</si>
  <si>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</si>
  <si>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</si>
  <si>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</si>
  <si>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</si>
  <si>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</si>
  <si>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</si>
  <si>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</si>
  <si>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</si>
  <si>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</si>
  <si>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</si>
  <si>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</si>
  <si>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</si>
  <si>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</si>
  <si>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</si>
  <si>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</si>
  <si>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</si>
  <si>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</si>
  <si>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</si>
  <si>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</si>
  <si>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</si>
  <si>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</si>
  <si>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</si>
  <si>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</si>
  <si>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</si>
  <si>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</si>
  <si>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</si>
  <si>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</si>
  <si>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</si>
  <si>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</si>
  <si>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</si>
  <si>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</si>
  <si>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</si>
  <si>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</si>
  <si>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</si>
  <si>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</si>
  <si>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</si>
  <si>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</si>
  <si>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</si>
  <si>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</si>
  <si>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</si>
  <si>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</si>
  <si>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</si>
  <si>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</si>
  <si>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</si>
  <si>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</si>
  <si>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</si>
  <si>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</si>
  <si>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</si>
  <si>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</si>
  <si>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</si>
  <si>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</si>
  <si>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</si>
  <si>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</si>
  <si>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</si>
  <si>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</si>
  <si>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</si>
  <si>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</si>
  <si>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</si>
  <si>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</si>
  <si>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</si>
  <si>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</si>
  <si>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</si>
  <si>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</si>
  <si>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</si>
  <si>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</si>
  <si>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</si>
  <si>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</si>
  <si>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</si>
  <si>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</si>
  <si>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</si>
  <si>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</si>
  <si>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</si>
  <si>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</si>
  <si>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</si>
  <si>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</si>
  <si>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</si>
  <si>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</si>
  <si>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</si>
  <si>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</si>
  <si>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</si>
  <si>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</si>
  <si>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</si>
  <si>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</si>
  <si>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</si>
  <si>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</si>
  <si>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</si>
  <si>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</si>
  <si>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</si>
  <si>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</si>
  <si>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</si>
  <si>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</si>
  <si>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</si>
  <si>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</si>
  <si>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</si>
  <si>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</si>
  <si>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</si>
  <si>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</si>
  <si>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</si>
  <si>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</si>
  <si>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</si>
  <si>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</si>
  <si>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</si>
  <si>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</si>
  <si>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</si>
  <si>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</si>
  <si>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</si>
  <si>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</si>
  <si>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</si>
  <si>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</si>
  <si>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</si>
  <si>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</si>
  <si>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</si>
  <si>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</si>
  <si>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</si>
  <si>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</si>
  <si>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</si>
  <si>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</si>
  <si>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</si>
  <si>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</si>
  <si>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</si>
  <si>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</si>
  <si>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</si>
  <si>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</si>
  <si>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</si>
  <si>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</si>
  <si>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</si>
  <si>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</si>
  <si>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</si>
  <si>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</si>
  <si>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</si>
  <si>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</si>
  <si>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</si>
  <si>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</si>
  <si>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</si>
  <si>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</si>
  <si>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</si>
  <si>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</si>
  <si>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</si>
  <si>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</si>
  <si>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</si>
  <si>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</si>
  <si>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</si>
  <si>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</si>
  <si>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</si>
  <si>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</si>
  <si>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</si>
  <si>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</si>
  <si>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</si>
  <si>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</si>
  <si>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</si>
  <si>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</si>
  <si>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</si>
  <si>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</si>
  <si>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</si>
  <si>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</si>
  <si>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</si>
  <si>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</si>
  <si>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</si>
  <si>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</si>
  <si>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</si>
  <si>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</si>
  <si>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</si>
  <si>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</si>
  <si>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</si>
  <si>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</si>
  <si>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</si>
  <si>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</si>
  <si>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</si>
  <si>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</si>
  <si>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</si>
  <si>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</si>
  <si>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</si>
  <si>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</si>
  <si>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</si>
  <si>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</si>
  <si>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</si>
  <si>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</si>
  <si>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</si>
  <si>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</si>
  <si>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</si>
  <si>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</si>
  <si>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</si>
  <si>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</si>
  <si>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</si>
  <si>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</si>
  <si>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</si>
  <si>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</si>
  <si>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</si>
  <si>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</si>
  <si>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</si>
  <si>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</si>
  <si>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</si>
  <si>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</si>
  <si>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</si>
  <si>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</si>
  <si>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</si>
  <si>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</si>
  <si>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</si>
  <si>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</si>
  <si>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</si>
  <si>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</si>
  <si>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</si>
  <si>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</si>
  <si>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</si>
  <si>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</si>
  <si>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</si>
  <si>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</si>
  <si>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</si>
  <si>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</si>
  <si>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</si>
  <si>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</si>
  <si>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</si>
  <si>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</si>
  <si>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</si>
  <si>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</si>
  <si>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</si>
  <si>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</si>
  <si>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</si>
  <si>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</si>
  <si>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</si>
  <si>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</si>
  <si>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</si>
  <si>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</si>
  <si>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</si>
  <si>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</si>
  <si>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</si>
  <si>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</si>
  <si>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</si>
  <si>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</si>
  <si>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</si>
  <si>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</si>
  <si>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</si>
  <si>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</si>
  <si>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</si>
  <si>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</si>
  <si>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</si>
  <si>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</si>
  <si>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</si>
  <si>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</si>
  <si>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</si>
  <si>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</si>
  <si>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</si>
  <si>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</si>
  <si>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</si>
  <si>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</si>
  <si>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</si>
  <si>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</si>
  <si>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</si>
  <si>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</si>
  <si>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</si>
  <si>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</si>
  <si>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</si>
  <si>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</si>
  <si>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</si>
  <si>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</si>
  <si>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</si>
  <si>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</si>
  <si>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</si>
  <si>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</si>
  <si>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</si>
  <si>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</si>
  <si>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</si>
  <si>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</si>
  <si>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</si>
  <si>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</si>
  <si>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</si>
  <si>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</si>
  <si>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</si>
  <si>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</si>
  <si>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</si>
  <si>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</si>
  <si>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</si>
  <si>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</si>
  <si>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</si>
  <si>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</si>
  <si>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</si>
  <si>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</si>
  <si>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</si>
  <si>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</si>
  <si>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</si>
  <si>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</si>
  <si>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</si>
  <si>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</si>
  <si>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</si>
  <si>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</si>
  <si>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</si>
  <si>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</si>
  <si>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</si>
  <si>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</si>
  <si>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</si>
  <si>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</si>
  <si>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</si>
  <si>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</si>
  <si>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</si>
  <si>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</si>
  <si>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</si>
  <si>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</si>
  <si>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</si>
  <si>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</si>
  <si>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</si>
  <si>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</si>
  <si>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</si>
  <si>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</si>
  <si>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</si>
  <si>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</si>
  <si>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</si>
  <si>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</si>
  <si>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</si>
  <si>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</si>
  <si>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</si>
  <si>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</si>
  <si>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</si>
  <si>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</si>
  <si>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</si>
  <si>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</si>
  <si>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</si>
  <si>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</si>
  <si>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</si>
  <si>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</si>
  <si>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</si>
  <si>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</si>
  <si>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</si>
  <si>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</si>
  <si>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</si>
  <si>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</si>
  <si>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</si>
  <si>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</si>
  <si>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</si>
  <si>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</si>
  <si>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</si>
  <si>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</si>
  <si>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</si>
  <si>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</si>
  <si>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</si>
  <si>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</si>
  <si>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</si>
  <si>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</si>
  <si>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</si>
  <si>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</si>
  <si>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</si>
  <si>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</si>
  <si>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</si>
  <si>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</si>
  <si>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</si>
  <si>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</si>
  <si>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</si>
  <si>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</si>
  <si>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</si>
  <si>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</si>
  <si>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</si>
  <si>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</si>
  <si>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</si>
  <si>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</si>
  <si>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</si>
  <si>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</si>
  <si>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</si>
  <si>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</si>
  <si>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</si>
  <si>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</si>
  <si>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</si>
  <si>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</si>
  <si>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</si>
  <si>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</si>
  <si>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</si>
  <si>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</si>
  <si>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</si>
  <si>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</si>
  <si>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</si>
  <si>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</si>
  <si>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</si>
  <si>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</si>
  <si>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</si>
  <si>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</si>
  <si>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</si>
  <si>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</si>
  <si>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</si>
  <si>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</si>
  <si>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</si>
  <si>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</si>
  <si>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</si>
  <si>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</si>
  <si>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</si>
  <si>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</si>
  <si>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</si>
  <si>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</si>
  <si>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</si>
  <si>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</si>
  <si>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</si>
  <si>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</si>
  <si>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</si>
  <si>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</si>
  <si>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</si>
  <si>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</si>
  <si>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</si>
  <si>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</si>
  <si>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</si>
  <si>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</si>
  <si>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</si>
  <si>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</si>
  <si>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</si>
  <si>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</si>
  <si>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</si>
  <si>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</si>
  <si>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</si>
  <si>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</si>
  <si>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</si>
  <si>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</si>
  <si>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</si>
  <si>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</si>
  <si>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</si>
  <si>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</si>
  <si>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</si>
  <si>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</si>
  <si>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</si>
  <si>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</si>
  <si>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</si>
  <si>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</si>
  <si>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</si>
  <si>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</si>
  <si>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</si>
  <si>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</si>
  <si>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</si>
  <si>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</si>
  <si>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</si>
  <si>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</si>
  <si>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</si>
  <si>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</si>
  <si>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</si>
  <si>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</si>
  <si>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</si>
  <si>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</si>
  <si>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</si>
  <si>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</si>
  <si>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</si>
  <si>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</si>
  <si>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</si>
  <si>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</si>
  <si>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</si>
  <si>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</si>
  <si>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</si>
  <si>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</si>
  <si>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</si>
  <si>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</si>
  <si>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</si>
  <si>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</si>
  <si>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</si>
  <si>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</si>
  <si>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</si>
  <si>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</si>
  <si>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</si>
  <si>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</si>
  <si>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</si>
  <si>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</si>
  <si>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</si>
  <si>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</si>
  <si>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</si>
  <si>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</si>
  <si>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</si>
  <si>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</si>
  <si>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</si>
  <si>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</si>
  <si>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</si>
  <si>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</si>
  <si>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</si>
  <si>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</si>
  <si>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</si>
  <si>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</si>
  <si>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</si>
  <si>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</si>
  <si>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</si>
  <si>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</si>
  <si>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</si>
  <si>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</si>
  <si>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</si>
  <si>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</si>
  <si>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</si>
  <si>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</si>
  <si>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</si>
  <si>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</si>
  <si>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</si>
  <si>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</si>
  <si>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</si>
  <si>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</si>
  <si>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</si>
  <si>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</si>
  <si>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</si>
  <si>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</si>
  <si>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</si>
  <si>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</si>
  <si>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</si>
  <si>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</si>
  <si>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</si>
  <si>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</si>
  <si>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</si>
  <si>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</si>
  <si>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</si>
  <si>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</si>
  <si>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</si>
  <si>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</si>
  <si>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</si>
  <si>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</si>
  <si>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</si>
  <si>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</si>
  <si>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</si>
  <si>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</si>
  <si>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</si>
  <si>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</si>
  <si>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</si>
  <si>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</si>
  <si>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</si>
  <si>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</si>
  <si>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</si>
  <si>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</si>
  <si>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</si>
  <si>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</si>
  <si>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</si>
  <si>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</si>
  <si>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</si>
  <si>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</si>
  <si>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</si>
  <si>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</si>
  <si>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</si>
  <si>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</si>
  <si>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</si>
  <si>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</si>
  <si>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</si>
  <si>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</si>
  <si>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</si>
  <si>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</si>
  <si>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</si>
  <si>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</si>
  <si>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</si>
  <si>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</si>
  <si>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</si>
  <si>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</si>
  <si>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</si>
  <si>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</si>
  <si>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</si>
  <si>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</si>
  <si>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</si>
  <si>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</si>
  <si>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</si>
  <si>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</si>
  <si>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</si>
  <si>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</si>
  <si>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</si>
  <si>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</si>
  <si>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</si>
  <si>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</si>
  <si>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</si>
  <si>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</si>
  <si>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</si>
  <si>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</si>
  <si>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</si>
  <si>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</si>
  <si>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</si>
  <si>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</si>
  <si>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</si>
  <si>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</si>
  <si>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</si>
  <si>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</si>
  <si>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</si>
  <si>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</si>
  <si>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</si>
  <si>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</si>
  <si>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</si>
  <si>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</si>
  <si>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</si>
  <si>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</si>
  <si>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</si>
  <si>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</si>
  <si>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</si>
  <si>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</si>
  <si>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</si>
  <si>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</si>
  <si>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</si>
  <si>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</si>
  <si>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</si>
  <si>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</si>
  <si>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</si>
  <si>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</si>
  <si>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</si>
  <si>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</si>
  <si>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</si>
  <si>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</si>
  <si>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</si>
  <si>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</si>
  <si>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</si>
  <si>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</si>
  <si>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</si>
  <si>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</si>
  <si>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</si>
  <si>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</si>
  <si>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</si>
  <si>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</si>
  <si>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</si>
  <si>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</si>
  <si>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</si>
  <si>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</si>
  <si>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</si>
  <si>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</si>
  <si>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</si>
  <si>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</si>
  <si>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</si>
  <si>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</si>
  <si>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</si>
  <si>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</si>
  <si>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</si>
  <si>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</si>
  <si>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</si>
  <si>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</si>
  <si>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</si>
  <si>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</si>
  <si>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</si>
  <si>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</si>
  <si>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</si>
  <si>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</si>
  <si>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</si>
  <si>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</si>
  <si>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</si>
  <si>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</si>
  <si>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</si>
  <si>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</si>
  <si>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</si>
  <si>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</si>
  <si>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</si>
  <si>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</si>
  <si>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</si>
  <si>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</si>
  <si>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</si>
  <si>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</si>
  <si>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</si>
  <si>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</si>
  <si>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</si>
  <si>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</si>
  <si>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</si>
  <si>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</si>
  <si>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</si>
  <si>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</si>
  <si>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</si>
  <si>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</si>
  <si>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</si>
  <si>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</si>
  <si>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</si>
  <si>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</si>
  <si>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</si>
  <si>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</si>
  <si>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</si>
  <si>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</si>
  <si>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</si>
  <si>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</si>
  <si>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</si>
  <si>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</si>
  <si>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</si>
  <si>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</si>
  <si>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</si>
  <si>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</si>
  <si>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</si>
  <si>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</si>
  <si>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</si>
  <si>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</si>
  <si>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</si>
  <si>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</si>
  <si>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</si>
  <si>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</si>
  <si>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</si>
  <si>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</si>
  <si>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</si>
  <si>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</si>
  <si>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</si>
  <si>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</si>
  <si>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</si>
  <si>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</si>
  <si>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</si>
  <si>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</si>
  <si>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</si>
  <si>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</si>
  <si>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</si>
  <si>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</si>
  <si>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</si>
  <si>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</si>
  <si>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</si>
  <si>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</si>
  <si>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</si>
  <si>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</si>
  <si>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</si>
  <si>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</si>
  <si>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</si>
  <si>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</si>
  <si>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</si>
  <si>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</si>
  <si>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</si>
  <si>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</si>
  <si>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</si>
  <si>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</si>
  <si>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</si>
  <si>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</si>
  <si>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</si>
  <si>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</si>
  <si>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</si>
  <si>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</si>
  <si>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</si>
  <si>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</si>
  <si>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</si>
  <si>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</si>
  <si>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</si>
  <si>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</si>
  <si>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</si>
  <si>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</si>
  <si>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</si>
  <si>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</si>
  <si>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</si>
  <si>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</si>
  <si>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</si>
  <si>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</si>
  <si>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</si>
  <si>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</si>
  <si>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</si>
  <si>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</si>
  <si>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</si>
  <si>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</si>
  <si>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</si>
  <si>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</si>
  <si>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</si>
  <si>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</si>
  <si>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</si>
  <si>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</si>
  <si>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</si>
  <si>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</si>
  <si>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</si>
  <si>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</si>
  <si>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</si>
  <si>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</si>
  <si>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</si>
  <si>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</si>
  <si>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</si>
  <si>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</si>
  <si>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</si>
  <si>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</si>
  <si>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</si>
  <si>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</si>
  <si>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</si>
  <si>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</si>
  <si>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</si>
  <si>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</si>
  <si>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</si>
  <si>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</si>
  <si>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</si>
  <si>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</si>
  <si>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</si>
  <si>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</si>
  <si>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</si>
  <si>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</si>
  <si>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</si>
  <si>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</si>
  <si>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</si>
  <si>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</si>
  <si>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</si>
  <si>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</si>
  <si>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</si>
  <si>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</si>
  <si>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</si>
  <si>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</si>
  <si>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</si>
  <si>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</si>
  <si>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</si>
  <si>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</si>
  <si>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</si>
  <si>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</si>
  <si>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</si>
  <si>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</si>
  <si>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</si>
  <si>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</si>
  <si>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</si>
  <si>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</si>
  <si>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</si>
  <si>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</si>
  <si>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</si>
  <si>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</si>
  <si>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</si>
  <si>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</si>
  <si>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</si>
  <si>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</si>
  <si>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</si>
  <si>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</si>
  <si>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</si>
  <si>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</si>
  <si>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</si>
  <si>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</si>
  <si>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</si>
  <si>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</si>
  <si>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</si>
  <si>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</si>
  <si>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</si>
  <si>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</si>
  <si>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</si>
  <si>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</si>
  <si>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</si>
  <si>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</si>
  <si>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</si>
  <si>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</si>
  <si>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</si>
  <si>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</si>
  <si>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</si>
  <si>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</si>
  <si>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</si>
  <si>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</si>
  <si>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</si>
  <si>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</si>
  <si>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</si>
  <si>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</si>
  <si>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</si>
  <si>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</si>
  <si>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</si>
  <si>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</si>
  <si>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</si>
  <si>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</si>
  <si>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</si>
  <si>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</si>
  <si>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</si>
  <si>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</si>
  <si>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</si>
  <si>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</si>
  <si>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</si>
  <si>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</si>
  <si>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</si>
  <si>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</si>
  <si>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</si>
  <si>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</si>
  <si>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</si>
  <si>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</si>
  <si>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</si>
  <si>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</si>
  <si>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</si>
  <si>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</si>
  <si>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</si>
  <si>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</si>
  <si>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</si>
  <si>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</si>
  <si>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</si>
  <si>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</si>
  <si>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</si>
  <si>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</si>
  <si>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</si>
  <si>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</si>
  <si>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</si>
  <si>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</si>
  <si>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</si>
  <si>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</si>
  <si>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</si>
  <si>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</si>
  <si>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</si>
  <si>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</si>
  <si>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</si>
  <si>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</si>
  <si>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</si>
  <si>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</si>
  <si>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</si>
  <si>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</si>
  <si>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</si>
  <si>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</si>
  <si>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</si>
  <si>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</si>
  <si>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</si>
  <si>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</si>
  <si>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</si>
  <si>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</si>
  <si>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</si>
  <si>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</si>
  <si>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</si>
  <si>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</si>
  <si>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</si>
  <si>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</si>
  <si>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</si>
  <si>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</si>
  <si>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</si>
  <si>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</si>
  <si>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</si>
  <si>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</si>
  <si>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</si>
  <si>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</si>
  <si>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</si>
  <si>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</si>
  <si>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</si>
  <si>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</si>
  <si>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</si>
  <si>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</si>
  <si>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</si>
  <si>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</si>
  <si>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</si>
  <si>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</si>
  <si>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</si>
  <si>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</si>
  <si>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</si>
  <si>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</si>
  <si>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</si>
  <si>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</si>
  <si>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</si>
  <si>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</si>
  <si>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</si>
  <si>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</si>
  <si>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</si>
  <si>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</si>
  <si>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</si>
  <si>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</si>
  <si>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</si>
  <si>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</si>
  <si>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</si>
  <si>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</si>
  <si>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</si>
  <si>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</si>
  <si>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</si>
  <si>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</si>
  <si>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</si>
  <si>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</si>
  <si>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</si>
  <si>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</si>
  <si>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</si>
  <si>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</si>
  <si>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</si>
  <si>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</si>
  <si>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</si>
  <si>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</si>
  <si>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</si>
  <si>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</si>
  <si>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</si>
  <si>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</si>
  <si>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</si>
  <si>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</si>
  <si>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</si>
  <si>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</si>
  <si>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</si>
  <si>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</si>
  <si>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</si>
  <si>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</si>
  <si>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</si>
  <si>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</si>
  <si>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</si>
  <si>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</si>
  <si>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</si>
  <si>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</si>
  <si>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</si>
  <si>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</si>
  <si>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</si>
  <si>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</si>
  <si>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</si>
  <si>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</si>
  <si>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</si>
  <si>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</si>
  <si>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</si>
  <si>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</si>
  <si>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</si>
  <si>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</si>
  <si>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</si>
  <si>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</si>
  <si>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</si>
  <si>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</si>
  <si>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</si>
  <si>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</si>
  <si>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</si>
  <si>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</si>
  <si>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</si>
  <si>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</si>
  <si>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</si>
  <si>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</si>
  <si>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</si>
  <si>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</si>
  <si>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</si>
  <si>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</si>
  <si>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</si>
  <si>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</si>
  <si>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</si>
  <si>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</si>
  <si>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</si>
  <si>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</si>
  <si>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</si>
  <si>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</si>
  <si>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</si>
  <si>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</si>
  <si>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</si>
  <si>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</si>
  <si>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</si>
  <si>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</si>
  <si>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</si>
  <si>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</si>
  <si>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</si>
  <si>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</si>
  <si>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</si>
  <si>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</si>
  <si>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</si>
  <si>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</si>
  <si>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</si>
  <si>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</si>
  <si>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</si>
  <si>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</si>
  <si>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</si>
  <si>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</si>
  <si>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</si>
  <si>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</si>
  <si>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</si>
  <si>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</si>
  <si>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</si>
  <si>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</si>
  <si>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</si>
  <si>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</si>
  <si>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</si>
  <si>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</si>
  <si>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</si>
  <si>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</si>
  <si>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</si>
  <si>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</si>
  <si>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</si>
  <si>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</si>
  <si>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</si>
  <si>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</si>
  <si>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</si>
  <si>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</si>
  <si>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</si>
  <si>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</si>
  <si>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</si>
  <si>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</si>
  <si>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</si>
  <si>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</si>
  <si>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</si>
  <si>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</si>
  <si>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</si>
  <si>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</si>
  <si>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</si>
  <si>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</si>
  <si>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</si>
  <si>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</si>
  <si>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</si>
  <si>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</si>
  <si>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</si>
  <si>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</si>
  <si>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</si>
  <si>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</si>
  <si>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</si>
  <si>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</si>
  <si>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</si>
  <si>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</si>
  <si>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</si>
  <si>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</si>
  <si>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</si>
  <si>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</si>
  <si>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</si>
  <si>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</si>
  <si>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</si>
  <si>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</si>
  <si>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</si>
  <si>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</si>
  <si>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</si>
  <si>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</si>
  <si>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</si>
  <si>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</si>
  <si>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</si>
  <si>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</si>
  <si>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</si>
  <si>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</si>
  <si>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</si>
  <si>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</si>
  <si>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</si>
  <si>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</si>
  <si>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</si>
  <si>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</si>
  <si>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</si>
  <si>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</si>
  <si>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</si>
  <si>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</si>
  <si>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</si>
  <si>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</si>
  <si>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</si>
  <si>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</si>
  <si>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</si>
  <si>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</si>
  <si>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</si>
  <si>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</si>
  <si>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</si>
  <si>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</si>
  <si>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</si>
  <si>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</si>
  <si>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</si>
  <si>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</si>
  <si>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</si>
  <si>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</si>
  <si>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</si>
  <si>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</si>
  <si>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</si>
  <si>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</si>
  <si>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</si>
  <si>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</si>
  <si>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</si>
  <si>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</si>
  <si>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</si>
  <si>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</si>
  <si>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</si>
  <si>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</si>
  <si>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</si>
  <si>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</si>
  <si>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</si>
  <si>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</si>
  <si>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</si>
  <si>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</si>
  <si>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</si>
  <si>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</si>
  <si>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</si>
  <si>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</si>
  <si>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</si>
  <si>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</si>
  <si>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</si>
  <si>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</si>
  <si>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</si>
  <si>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</si>
  <si>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</si>
  <si>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</si>
  <si>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</si>
  <si>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</si>
  <si>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</si>
  <si>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</si>
  <si>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</si>
  <si>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</si>
  <si>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</si>
  <si>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</si>
  <si>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</si>
  <si>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</si>
  <si>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</si>
  <si>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</si>
  <si>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</si>
  <si>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</si>
  <si>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</si>
  <si>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</si>
  <si>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</si>
  <si>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</si>
  <si>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</si>
  <si>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</si>
  <si>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</si>
  <si>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</si>
  <si>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</si>
  <si>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</si>
  <si>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</si>
  <si>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</si>
  <si>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</si>
  <si>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</si>
  <si>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</si>
  <si>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</si>
  <si>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</si>
  <si>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</si>
  <si>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</si>
  <si>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</si>
  <si>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</si>
  <si>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</si>
  <si>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</si>
  <si>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</si>
  <si>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</si>
  <si>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</si>
  <si>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</si>
  <si>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</si>
  <si>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</si>
  <si>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</si>
  <si>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</si>
  <si>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</si>
  <si>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</si>
  <si>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</si>
  <si>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</si>
  <si>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</si>
  <si>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</si>
  <si>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</si>
  <si>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</si>
  <si>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</si>
  <si>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</si>
  <si>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</si>
  <si>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</si>
  <si>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</si>
  <si>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</si>
  <si>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</si>
  <si>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</si>
  <si>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</si>
  <si>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</si>
  <si>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</si>
  <si>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</si>
  <si>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</si>
  <si>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</si>
  <si>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</si>
  <si>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</si>
  <si>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</si>
  <si>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</si>
  <si>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</si>
  <si>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</si>
  <si>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</si>
  <si>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</si>
  <si>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</si>
  <si>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</si>
  <si>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</si>
  <si>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</si>
  <si>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</si>
  <si>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</si>
  <si>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</si>
  <si>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</si>
  <si>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</si>
  <si>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</si>
  <si>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</si>
  <si>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</si>
  <si>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</si>
  <si>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</si>
  <si>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</si>
  <si>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</si>
  <si>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</si>
  <si>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</si>
  <si>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</si>
  <si>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</si>
  <si>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</si>
  <si>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</si>
  <si>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</si>
  <si>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</si>
  <si>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</si>
  <si>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</si>
  <si>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</si>
  <si>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</si>
  <si>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</si>
  <si>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</si>
  <si>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</si>
  <si>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</si>
  <si>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</si>
  <si>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</si>
  <si>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</si>
  <si>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</si>
  <si>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</si>
  <si>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</si>
  <si>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</si>
  <si>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</si>
  <si>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</si>
  <si>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</si>
  <si>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</si>
  <si>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</si>
  <si>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</si>
  <si>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</si>
  <si>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</si>
  <si>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</si>
  <si>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</si>
  <si>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</si>
  <si>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</si>
  <si>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</si>
  <si>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</si>
  <si>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</si>
  <si>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</si>
  <si>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</si>
  <si>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</si>
  <si>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</si>
  <si>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</si>
  <si>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</si>
  <si>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</si>
  <si>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</si>
  <si>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</si>
  <si>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</si>
  <si>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</si>
  <si>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</si>
  <si>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</si>
  <si>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</si>
  <si>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</si>
  <si>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</si>
  <si>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</si>
  <si>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</si>
  <si>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</si>
  <si>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</si>
  <si>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</si>
  <si>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</si>
  <si>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</si>
  <si>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</si>
  <si>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</si>
  <si>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</si>
  <si>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</si>
  <si>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</si>
  <si>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</si>
  <si>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</si>
  <si>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</si>
  <si>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</si>
  <si>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</si>
  <si>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</si>
  <si>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</si>
  <si>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</si>
  <si>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</si>
  <si>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</si>
  <si>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</si>
  <si>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</si>
  <si>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</si>
  <si>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</si>
  <si>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</si>
  <si>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</si>
  <si>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</si>
  <si>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</si>
  <si>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</si>
  <si>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</si>
  <si>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</si>
  <si>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</si>
  <si>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</si>
  <si>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</si>
  <si>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</si>
  <si>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</si>
  <si>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</si>
  <si>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</si>
  <si>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</si>
  <si>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</si>
  <si>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</si>
  <si>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</si>
  <si>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</si>
  <si>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</si>
  <si>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</si>
  <si>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</si>
  <si>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</si>
  <si>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</si>
  <si>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</si>
  <si>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</si>
  <si>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</si>
  <si>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</si>
  <si>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</si>
  <si>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</si>
  <si>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</si>
  <si>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</si>
  <si>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</si>
  <si>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</si>
  <si>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</si>
  <si>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</si>
  <si>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</si>
  <si>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</si>
  <si>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</si>
  <si>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</si>
  <si>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</si>
  <si>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</si>
  <si>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</si>
  <si>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</si>
  <si>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</si>
  <si>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</si>
  <si>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</si>
  <si>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</si>
  <si>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</si>
  <si>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</si>
  <si>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</si>
  <si>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</si>
  <si>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</si>
  <si>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</si>
  <si>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</si>
  <si>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</si>
  <si>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</si>
  <si>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</si>
  <si>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</si>
  <si>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</si>
  <si>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</si>
  <si>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</si>
  <si>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</si>
  <si>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</si>
  <si>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</si>
  <si>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</si>
  <si>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</si>
  <si>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</si>
  <si>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</si>
  <si>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</si>
  <si>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</si>
  <si>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</si>
  <si>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</si>
  <si>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</si>
  <si>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</si>
  <si>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</si>
  <si>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</si>
  <si>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</si>
  <si>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</si>
  <si>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</si>
  <si>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</si>
  <si>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</si>
  <si>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</si>
  <si>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</si>
  <si>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</si>
  <si>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</si>
  <si>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</si>
  <si>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</si>
  <si>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</si>
  <si>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</si>
  <si>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</si>
  <si>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</si>
  <si>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</si>
  <si>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</si>
  <si>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</si>
  <si>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</si>
  <si>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</si>
  <si>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</si>
  <si>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</si>
  <si>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</si>
  <si>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</si>
  <si>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</si>
  <si>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</si>
  <si>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</si>
  <si>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</si>
  <si>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</si>
  <si>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</si>
  <si>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</si>
  <si>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</si>
  <si>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</si>
  <si>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</si>
  <si>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</si>
  <si>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</si>
  <si>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</si>
  <si>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</si>
  <si>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</si>
  <si>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</si>
  <si>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</si>
  <si>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</si>
  <si>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</si>
  <si>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</si>
  <si>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</si>
  <si>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</si>
  <si>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</si>
  <si>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</si>
  <si>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</si>
  <si>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</si>
  <si>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</si>
  <si>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</si>
  <si>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</si>
  <si>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</si>
  <si>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</si>
  <si>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</si>
  <si>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</si>
  <si>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</si>
  <si>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</si>
  <si>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</si>
  <si>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</si>
  <si>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</si>
  <si>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</si>
  <si>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</si>
  <si>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</si>
  <si>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</si>
  <si>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</si>
  <si>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</si>
  <si>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</si>
  <si>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</si>
  <si>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</si>
  <si>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</si>
  <si>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</si>
  <si>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</si>
  <si>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</si>
  <si>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</si>
  <si>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</si>
  <si>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</si>
  <si>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</si>
  <si>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</si>
  <si>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</si>
  <si>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</si>
  <si>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</si>
  <si>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</si>
  <si>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</si>
  <si>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</si>
  <si>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</si>
  <si>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</si>
  <si>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</si>
  <si>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</si>
  <si>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</si>
  <si>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</si>
  <si>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</si>
  <si>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</si>
  <si>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</si>
  <si>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</si>
  <si>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</si>
  <si>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</si>
  <si>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</si>
  <si>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</si>
  <si>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</si>
  <si>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</si>
  <si>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</si>
  <si>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</si>
  <si>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</si>
  <si>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</si>
  <si>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</si>
  <si>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</si>
  <si>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</si>
  <si>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</si>
  <si>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</si>
  <si>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</si>
  <si>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</si>
  <si>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</si>
  <si>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</si>
  <si>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</si>
  <si>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</si>
  <si>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</si>
  <si>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</si>
  <si>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</si>
  <si>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</si>
  <si>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</si>
  <si>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</si>
  <si>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</si>
  <si>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</si>
  <si>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</si>
  <si>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</si>
  <si>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</si>
  <si>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</si>
  <si>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</si>
  <si>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</si>
  <si>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</si>
  <si>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</si>
  <si>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</si>
  <si>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</si>
  <si>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</si>
  <si>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</si>
  <si>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</si>
  <si>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</si>
  <si>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</si>
  <si>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</si>
  <si>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</si>
  <si>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</si>
  <si>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</si>
  <si>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</si>
  <si>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</si>
  <si>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</si>
  <si>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</si>
  <si>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</si>
  <si>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</si>
  <si>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</si>
  <si>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</si>
  <si>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</si>
  <si>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</si>
  <si>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</si>
  <si>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</si>
  <si>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</si>
  <si>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</si>
  <si>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</si>
  <si>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</si>
  <si>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</si>
  <si>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</si>
  <si>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</si>
  <si>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</si>
  <si>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</si>
  <si>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</si>
  <si>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</si>
  <si>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</si>
  <si>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</si>
  <si>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</si>
  <si>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</si>
  <si>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</si>
  <si>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</si>
  <si>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</si>
  <si>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</si>
  <si>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</si>
  <si>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</si>
  <si>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</si>
  <si>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</si>
  <si>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</si>
  <si>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</si>
  <si>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</si>
  <si>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</si>
  <si>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</si>
  <si>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</si>
  <si>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</si>
  <si>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</si>
  <si>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</si>
  <si>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</si>
  <si>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</si>
  <si>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</si>
  <si>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</si>
  <si>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</si>
  <si>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</si>
  <si>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</si>
  <si>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</si>
  <si>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</si>
  <si>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</si>
  <si>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</si>
  <si>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</si>
  <si>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</si>
  <si>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</si>
  <si>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</si>
  <si>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</si>
  <si>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</si>
  <si>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</si>
  <si>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</si>
  <si>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</si>
  <si>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</si>
  <si>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</si>
  <si>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</si>
  <si>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</si>
  <si>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</si>
  <si>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</si>
  <si>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</si>
  <si>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</si>
  <si>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</si>
  <si>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</si>
  <si>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</si>
  <si>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</si>
  <si>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</si>
  <si>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</si>
  <si>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</si>
  <si>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</si>
  <si>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</si>
  <si>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</si>
  <si>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</si>
  <si>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</si>
  <si>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</si>
  <si>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</si>
  <si>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</si>
  <si>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</si>
  <si>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</si>
  <si>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</si>
  <si>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</si>
  <si>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</si>
  <si>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</si>
  <si>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</si>
  <si>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</si>
  <si>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</si>
  <si>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</si>
  <si>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</si>
  <si>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</si>
  <si>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</si>
  <si>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</si>
  <si>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</si>
  <si>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</si>
  <si>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</si>
  <si>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</si>
  <si>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</si>
  <si>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</si>
  <si>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</si>
  <si>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</si>
  <si>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</si>
  <si>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</si>
  <si>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</si>
  <si>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</si>
  <si>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</si>
  <si>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</si>
  <si>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</si>
  <si>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</si>
  <si>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</si>
  <si>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</si>
  <si>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</si>
  <si>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</si>
  <si>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</si>
  <si>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</si>
  <si>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</si>
  <si>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</si>
  <si>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</si>
  <si>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</si>
  <si>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</si>
  <si>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</si>
  <si>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</si>
  <si>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</si>
  <si>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</si>
  <si>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</si>
  <si>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</si>
  <si>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</si>
  <si>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</si>
  <si>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</si>
  <si>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</si>
  <si>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</si>
  <si>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</si>
  <si>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</si>
  <si>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</si>
  <si>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</si>
  <si>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</si>
  <si>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</si>
  <si>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</si>
  <si>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</si>
  <si>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</si>
  <si>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</si>
  <si>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</si>
  <si>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</si>
  <si>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</si>
  <si>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</si>
  <si>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</si>
  <si>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</si>
  <si>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</si>
  <si>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</si>
  <si>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</si>
  <si>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</si>
  <si>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</si>
  <si>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</si>
  <si>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</si>
  <si>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</si>
  <si>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</si>
  <si>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</si>
  <si>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</si>
  <si>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</si>
  <si>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</si>
  <si>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</si>
  <si>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</si>
  <si>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</si>
  <si>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</si>
  <si>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</si>
  <si>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</si>
  <si>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</si>
  <si>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</si>
  <si>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</si>
  <si>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</si>
  <si>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</si>
  <si>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</si>
  <si>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</si>
  <si>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</si>
  <si>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</si>
  <si>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</si>
  <si>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</si>
  <si>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</si>
  <si>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</si>
  <si>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</si>
  <si>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</si>
  <si>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</si>
  <si>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</si>
  <si>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</si>
  <si>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</si>
  <si>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</si>
  <si>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</si>
  <si>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</si>
  <si>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</si>
  <si>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</si>
  <si>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</si>
  <si>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</si>
  <si>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</si>
  <si>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</si>
  <si>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</si>
  <si>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</si>
  <si>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</si>
  <si>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</si>
  <si>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</si>
  <si>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</si>
  <si>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</si>
  <si>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</si>
  <si>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</si>
  <si>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</si>
  <si>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</si>
  <si>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</si>
  <si>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</si>
  <si>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</si>
  <si>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</si>
  <si>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</si>
  <si>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</si>
  <si>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</si>
  <si>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</si>
  <si>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</si>
  <si>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</si>
  <si>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</si>
  <si>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</si>
  <si>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</si>
  <si>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</si>
  <si>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</si>
  <si>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</si>
  <si>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</si>
  <si>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</si>
  <si>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</si>
  <si>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</si>
  <si>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</si>
  <si>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</si>
  <si>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</si>
  <si>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</si>
  <si>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</si>
  <si>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</si>
  <si>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</si>
  <si>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</si>
  <si>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</si>
  <si>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</si>
  <si>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</si>
  <si>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</si>
  <si>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</si>
  <si>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</si>
  <si>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</si>
  <si>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</si>
  <si>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</si>
  <si>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</si>
  <si>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</si>
  <si>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</si>
  <si>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</si>
  <si>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</si>
  <si>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</si>
  <si>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</si>
  <si>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</si>
  <si>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</si>
  <si>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</si>
  <si>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</si>
  <si>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</si>
  <si>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</si>
  <si>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</si>
  <si>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</si>
  <si>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</si>
  <si>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</si>
  <si>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</si>
  <si>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</si>
  <si>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</si>
  <si>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</si>
  <si>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</si>
  <si>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</si>
  <si>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</si>
  <si>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</si>
  <si>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</si>
  <si>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</si>
  <si>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</si>
  <si>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</si>
  <si>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</si>
  <si>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</si>
  <si>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</si>
  <si>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</si>
  <si>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</si>
  <si>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</si>
  <si>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</si>
  <si>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</si>
  <si>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</si>
  <si>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</si>
  <si>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</si>
  <si>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</si>
  <si>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</si>
  <si>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</si>
  <si>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</si>
  <si>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</si>
  <si>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</si>
  <si>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</si>
  <si>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</si>
  <si>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</si>
  <si>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</si>
  <si>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</si>
  <si>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</si>
  <si>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</si>
  <si>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</si>
  <si>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</si>
  <si>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</si>
  <si>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</si>
  <si>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</si>
  <si>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</si>
  <si>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</si>
  <si>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</si>
  <si>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</si>
  <si>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</si>
  <si>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</si>
  <si>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</si>
  <si>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</si>
  <si>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</si>
  <si>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</si>
  <si>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</si>
  <si>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</si>
  <si>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</si>
  <si>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</si>
  <si>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</si>
  <si>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</si>
  <si>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</si>
  <si>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</si>
  <si>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</si>
  <si>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</si>
  <si>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</si>
  <si>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</si>
  <si>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</si>
  <si>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</si>
  <si>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</si>
  <si>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</si>
  <si>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</si>
  <si>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</si>
  <si>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</si>
  <si>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</si>
  <si>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</si>
  <si>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</si>
  <si>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</si>
  <si>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</si>
  <si>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</si>
  <si>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</si>
  <si>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</si>
  <si>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</si>
  <si>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</si>
  <si>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</si>
  <si>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</si>
  <si>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</si>
  <si>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</si>
  <si>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</si>
  <si>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</si>
  <si>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</si>
  <si>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</si>
  <si>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</si>
  <si>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</si>
  <si>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</si>
  <si>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</si>
  <si>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</si>
  <si>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</si>
  <si>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</si>
  <si>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</si>
  <si>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</si>
  <si>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</si>
  <si>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</si>
  <si>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</si>
  <si>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</si>
  <si>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</si>
  <si>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</si>
  <si>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</si>
  <si>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</si>
  <si>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</si>
  <si>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</si>
  <si>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</si>
  <si>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</si>
  <si>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</si>
  <si>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</si>
  <si>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</si>
  <si>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</si>
  <si>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</si>
  <si>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</si>
  <si>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</si>
  <si>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</si>
  <si>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</si>
  <si>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</si>
  <si>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</si>
  <si>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</si>
  <si>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</si>
  <si>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</si>
  <si>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</si>
  <si>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</si>
  <si>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</si>
  <si>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</si>
  <si>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</si>
  <si>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</si>
  <si>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</si>
  <si>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</si>
  <si>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</si>
  <si>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</si>
  <si>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</si>
  <si>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</si>
  <si>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</si>
  <si>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</si>
  <si>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</si>
  <si>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</si>
  <si>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</si>
  <si>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</si>
  <si>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</si>
  <si>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</si>
  <si>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</si>
  <si>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</si>
  <si>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</si>
  <si>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</si>
  <si>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</si>
  <si>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</si>
  <si>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</si>
  <si>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</si>
  <si>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</si>
  <si>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</si>
  <si>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</si>
  <si>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</si>
  <si>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</si>
  <si>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</si>
  <si>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</si>
  <si>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</si>
  <si>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</si>
  <si>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</si>
  <si>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</si>
  <si>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</si>
  <si>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</si>
  <si>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</si>
  <si>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</si>
  <si>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</si>
  <si>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</si>
  <si>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</si>
  <si>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</si>
  <si>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</si>
  <si>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</si>
  <si>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</si>
  <si>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</si>
  <si>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</si>
  <si>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</si>
  <si>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</si>
  <si>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</si>
  <si>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</si>
  <si>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</si>
  <si>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</si>
  <si>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</si>
  <si>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</si>
  <si>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</si>
  <si>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</si>
  <si>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</si>
  <si>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</si>
  <si>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</si>
  <si>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</si>
  <si>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</si>
  <si>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</si>
  <si>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</si>
  <si>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</si>
  <si>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</si>
  <si>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</si>
  <si>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</si>
  <si>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</si>
  <si>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</si>
  <si>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</si>
  <si>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</si>
  <si>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</si>
  <si>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</si>
  <si>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</si>
  <si>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</si>
  <si>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</si>
  <si>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</si>
  <si>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</si>
  <si>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</si>
  <si>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</si>
  <si>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</si>
  <si>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</si>
  <si>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</si>
  <si>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</si>
  <si>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</si>
  <si>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</si>
  <si>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</si>
  <si>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</si>
  <si>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</si>
  <si>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</si>
  <si>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</si>
  <si>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</si>
  <si>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</si>
  <si>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</si>
  <si>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</si>
  <si>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</si>
  <si>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</si>
  <si>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</si>
  <si>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</si>
  <si>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</si>
  <si>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</si>
  <si>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</si>
  <si>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</si>
  <si>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</si>
  <si>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</si>
  <si>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</si>
  <si>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</si>
  <si>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</si>
  <si>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</si>
  <si>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</si>
  <si>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</si>
  <si>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</si>
  <si>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</si>
  <si>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</si>
  <si>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</si>
  <si>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</si>
  <si>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</si>
  <si>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</si>
  <si>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</si>
  <si>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</si>
  <si>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</si>
  <si>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</si>
  <si>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</si>
  <si>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</si>
  <si>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</si>
  <si>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</si>
  <si>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</si>
  <si>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</si>
  <si>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</si>
  <si>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</si>
  <si>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</si>
  <si>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</si>
  <si>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</si>
  <si>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</si>
  <si>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</si>
  <si>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</si>
  <si>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</si>
  <si>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</si>
  <si>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</si>
  <si>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</si>
  <si>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</si>
  <si>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</si>
  <si>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</si>
  <si>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</si>
  <si>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</si>
  <si>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</si>
  <si>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</si>
  <si>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</si>
  <si>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</si>
  <si>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</si>
  <si>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</si>
  <si>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</si>
  <si>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</si>
  <si>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</si>
  <si>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</si>
  <si>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</si>
  <si>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</si>
  <si>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</si>
  <si>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</si>
  <si>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</si>
  <si>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</si>
  <si>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</si>
  <si>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</si>
  <si>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</si>
  <si>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</si>
  <si>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</si>
  <si>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</si>
  <si>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</si>
  <si>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</si>
  <si>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</si>
  <si>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</si>
  <si>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</si>
  <si>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</si>
  <si>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</si>
  <si>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</si>
  <si>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</si>
  <si>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</si>
  <si>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</si>
  <si>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</si>
  <si>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</si>
  <si>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</si>
  <si>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</si>
  <si>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</si>
  <si>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</si>
  <si>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</si>
  <si>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</si>
  <si>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</si>
  <si>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</si>
  <si>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</si>
  <si>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</si>
  <si>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</si>
  <si>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</si>
  <si>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</si>
  <si>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</si>
  <si>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</si>
  <si>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</si>
  <si>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</si>
  <si>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</si>
  <si>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</si>
  <si>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</si>
  <si>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</si>
  <si>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</si>
  <si>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</si>
  <si>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</si>
  <si>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</si>
  <si>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</si>
  <si>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</si>
  <si>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</si>
  <si>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</si>
  <si>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</si>
  <si>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</si>
  <si>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</si>
  <si>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</si>
  <si>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</si>
  <si>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</si>
  <si>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</si>
  <si>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</si>
  <si>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</si>
  <si>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</si>
  <si>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</si>
  <si>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</si>
  <si>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</si>
  <si>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</si>
  <si>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</si>
  <si>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</si>
  <si>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</si>
  <si>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</si>
  <si>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</si>
  <si>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</si>
  <si>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</si>
  <si>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</si>
  <si>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</si>
  <si>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</si>
  <si>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</si>
  <si>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</si>
  <si>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</si>
  <si>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</si>
  <si>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</si>
  <si>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</si>
  <si>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</si>
  <si>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</si>
  <si>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</si>
  <si>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</si>
  <si>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</si>
  <si>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</si>
  <si>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</si>
  <si>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</si>
  <si>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</si>
  <si>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</si>
  <si>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</si>
  <si>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</si>
  <si>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</si>
  <si>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</si>
  <si>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</si>
  <si>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</si>
  <si>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</si>
  <si>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</si>
  <si>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</si>
  <si>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</si>
  <si>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</si>
  <si>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</si>
  <si>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</si>
  <si>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</si>
  <si>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</si>
  <si>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</si>
  <si>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</si>
  <si>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</si>
  <si>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</si>
  <si>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</si>
  <si>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</si>
  <si>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</si>
  <si>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</si>
  <si>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</si>
  <si>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</si>
  <si>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</si>
  <si>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</si>
  <si>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</si>
  <si>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</si>
  <si>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</si>
  <si>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</si>
  <si>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</si>
  <si>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</si>
  <si>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</si>
  <si>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</si>
  <si>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</si>
  <si>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</si>
  <si>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</si>
  <si>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</si>
  <si>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</si>
  <si>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</si>
  <si>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</si>
  <si>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</si>
  <si>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</si>
  <si>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</si>
  <si>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</si>
  <si>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</si>
  <si>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</si>
  <si>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</si>
  <si>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</si>
  <si>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</si>
  <si>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</si>
  <si>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</si>
  <si>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</si>
  <si>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</si>
  <si>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</si>
  <si>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</si>
  <si>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</si>
  <si>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</si>
  <si>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</si>
  <si>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</si>
  <si>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</si>
  <si>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</si>
  <si>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</si>
  <si>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</si>
  <si>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</si>
  <si>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</si>
  <si>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</si>
  <si>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</si>
  <si>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</si>
  <si>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</si>
  <si>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</si>
  <si>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</si>
  <si>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</si>
  <si>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</si>
  <si>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</si>
  <si>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</si>
  <si>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</si>
  <si>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</si>
  <si>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</si>
  <si>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</si>
  <si>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</si>
  <si>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</si>
  <si>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</si>
  <si>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</si>
  <si>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</si>
  <si>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</si>
  <si>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</si>
  <si>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</si>
  <si>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</si>
  <si>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</si>
  <si>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</si>
  <si>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</si>
  <si>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</si>
  <si>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</si>
  <si>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</si>
  <si>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</si>
  <si>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</si>
  <si>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</si>
  <si>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</si>
  <si>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</si>
  <si>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</si>
  <si>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</si>
  <si>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</si>
  <si>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</si>
  <si>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</si>
  <si>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</si>
  <si>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</si>
  <si>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</si>
  <si>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</si>
  <si>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</si>
  <si>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</si>
  <si>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</si>
  <si>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</si>
  <si>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</si>
  <si>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</si>
  <si>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</si>
  <si>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</si>
  <si>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</si>
  <si>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</si>
  <si>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</si>
  <si>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</si>
  <si>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</si>
  <si>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</si>
  <si>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</si>
  <si>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</si>
  <si>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</si>
  <si>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</si>
  <si>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</si>
  <si>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</si>
  <si>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</si>
  <si>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</si>
  <si>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</si>
  <si>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</si>
  <si>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</si>
  <si>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</si>
  <si>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</si>
  <si>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</si>
  <si>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</si>
  <si>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</si>
  <si>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</si>
  <si>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</si>
  <si>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</si>
  <si>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</si>
  <si>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</si>
  <si>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</si>
  <si>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</si>
  <si>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</si>
  <si>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</si>
  <si>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</si>
  <si>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</si>
  <si>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</si>
  <si>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</si>
  <si>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</si>
  <si>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</si>
  <si>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</si>
  <si>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</si>
  <si>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</si>
  <si>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</si>
  <si>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</si>
  <si>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</si>
  <si>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</si>
  <si>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</si>
  <si>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</si>
  <si>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</si>
  <si>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</si>
  <si>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</si>
  <si>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</si>
  <si>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</si>
  <si>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</si>
  <si>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</si>
  <si>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</si>
  <si>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</si>
  <si>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</si>
  <si>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</si>
  <si>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</si>
  <si>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</si>
  <si>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</si>
  <si>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</si>
  <si>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</si>
  <si>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</si>
  <si>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</si>
  <si>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</si>
  <si>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</si>
  <si>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</si>
  <si>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</si>
  <si>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</si>
  <si>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</si>
  <si>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</si>
  <si>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</si>
  <si>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</si>
  <si>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</si>
  <si>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</si>
  <si>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</si>
  <si>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</si>
  <si>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</si>
  <si>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</si>
  <si>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</si>
  <si>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</si>
  <si>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</si>
  <si>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</si>
  <si>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</si>
  <si>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</si>
  <si>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</si>
  <si>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</si>
  <si>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</si>
  <si>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</si>
  <si>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</si>
  <si>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</si>
  <si>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</si>
  <si>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</si>
  <si>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</si>
  <si>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</si>
  <si>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</si>
  <si>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</si>
  <si>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</si>
  <si>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</si>
  <si>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</si>
  <si>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</si>
  <si>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</si>
  <si>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</si>
  <si>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</si>
  <si>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</si>
  <si>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</si>
  <si>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</si>
  <si>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</si>
  <si>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</si>
  <si>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</si>
  <si>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</si>
  <si>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</si>
  <si>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</si>
  <si>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</si>
  <si>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</si>
  <si>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</si>
  <si>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</si>
  <si>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</si>
  <si>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</si>
  <si>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</si>
  <si>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</si>
  <si>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</si>
  <si>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</si>
  <si>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</si>
  <si>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</si>
  <si>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</si>
  <si>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</si>
  <si>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</si>
  <si>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</si>
  <si>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</si>
  <si>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</si>
  <si>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</si>
  <si>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</si>
  <si>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</si>
  <si>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</si>
  <si>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</si>
  <si>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</si>
  <si>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</si>
  <si>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</si>
  <si>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</si>
  <si>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</si>
  <si>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</si>
  <si>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</si>
  <si>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</si>
  <si>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</si>
  <si>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</si>
  <si>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</si>
  <si>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</si>
  <si>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</si>
  <si>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</si>
  <si>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</si>
  <si>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</si>
  <si>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</si>
  <si>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</si>
  <si>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</si>
  <si>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</si>
  <si>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</si>
  <si>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</si>
  <si>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</si>
  <si>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</si>
  <si>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</si>
  <si>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</si>
  <si>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</si>
  <si>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</si>
  <si>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</si>
  <si>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</si>
  <si>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</si>
  <si>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</si>
  <si>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</si>
  <si>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</si>
  <si>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</si>
  <si>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</si>
  <si>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</si>
  <si>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</si>
  <si>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</si>
  <si>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</si>
  <si>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</si>
  <si>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</si>
  <si>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</si>
  <si>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</si>
  <si>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</si>
  <si>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</si>
  <si>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</si>
  <si>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</si>
  <si>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</si>
  <si>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</si>
  <si>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</si>
  <si>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</si>
  <si>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</si>
  <si>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</si>
  <si>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</si>
  <si>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</si>
  <si>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</si>
  <si>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</si>
  <si>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</si>
  <si>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</si>
  <si>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</si>
  <si>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</si>
  <si>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</si>
  <si>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</si>
  <si>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</si>
  <si>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</si>
  <si>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</si>
  <si>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</si>
  <si>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</si>
  <si>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</si>
  <si>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</si>
  <si>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</si>
  <si>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</si>
  <si>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</si>
  <si>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</si>
  <si>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</si>
  <si>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</si>
  <si>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</si>
  <si>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</si>
  <si>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</si>
  <si>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</si>
  <si>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</si>
  <si>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</si>
  <si>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</si>
  <si>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</si>
  <si>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</si>
  <si>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</si>
  <si>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</si>
  <si>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</si>
  <si>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</si>
  <si>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</si>
  <si>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</si>
  <si>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</si>
  <si>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</si>
  <si>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</si>
  <si>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</si>
  <si>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</si>
  <si>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</si>
  <si>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</si>
  <si>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</si>
  <si>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</si>
  <si>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</si>
  <si>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</si>
  <si>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</si>
  <si>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</si>
  <si>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</si>
  <si>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</si>
  <si>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</si>
  <si>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</si>
  <si>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</si>
  <si>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</si>
  <si>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</si>
  <si>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</si>
  <si>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</si>
  <si>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</si>
  <si>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</si>
  <si>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</si>
  <si>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</si>
  <si>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</si>
  <si>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</si>
  <si>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</si>
  <si>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</si>
  <si>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</si>
  <si>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</si>
  <si>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</si>
  <si>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</si>
  <si>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</si>
  <si>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</si>
  <si>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</si>
  <si>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</si>
  <si>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</si>
  <si>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</si>
  <si>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</si>
  <si>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</si>
  <si>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</si>
  <si>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</si>
  <si>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</si>
  <si>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</si>
  <si>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</si>
  <si>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</si>
  <si>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</si>
  <si>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</si>
  <si>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</si>
  <si>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</si>
  <si>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</si>
  <si>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</si>
  <si>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</si>
  <si>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</si>
  <si>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</si>
  <si>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</si>
  <si>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</si>
  <si>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</si>
  <si>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</si>
  <si>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</si>
  <si>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</si>
  <si>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</si>
  <si>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</si>
  <si>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</si>
  <si>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</si>
  <si>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</si>
  <si>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</si>
  <si>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</si>
  <si>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</si>
  <si>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</si>
  <si>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</si>
  <si>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</si>
  <si>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</si>
  <si>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</si>
  <si>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</si>
  <si>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</si>
  <si>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</si>
  <si>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</si>
  <si>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</si>
  <si>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</si>
  <si>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</si>
  <si>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</si>
  <si>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</si>
  <si>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</si>
  <si>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</si>
  <si>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</si>
  <si>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</si>
  <si>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</si>
  <si>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</si>
  <si>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</si>
  <si>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</si>
  <si>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</si>
  <si>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</si>
  <si>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</si>
  <si>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</si>
  <si>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</si>
  <si>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</si>
  <si>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</si>
  <si>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</si>
  <si>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</si>
  <si>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</si>
  <si>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</si>
  <si>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</si>
  <si>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</si>
  <si>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</si>
  <si>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</si>
  <si>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</si>
  <si>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</si>
  <si>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</si>
  <si>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</si>
  <si>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</si>
  <si>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</si>
  <si>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</si>
  <si>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</si>
  <si>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</si>
  <si>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</si>
  <si>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</si>
  <si>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</si>
  <si>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</si>
  <si>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</si>
  <si>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</si>
  <si>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</si>
  <si>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</si>
  <si>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</si>
  <si>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</si>
  <si>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</si>
  <si>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</si>
  <si>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</si>
  <si>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</si>
  <si>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</si>
  <si>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</si>
  <si>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</si>
  <si>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</si>
  <si>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</si>
  <si>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</si>
  <si>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</si>
  <si>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</si>
  <si>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</si>
  <si>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</si>
  <si>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</si>
  <si>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</si>
  <si>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</si>
  <si>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</si>
  <si>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</si>
  <si>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</si>
  <si>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</si>
  <si>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</si>
  <si>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</si>
  <si>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</si>
  <si>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</si>
  <si>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</si>
  <si>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</si>
  <si>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</si>
  <si>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</si>
  <si>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</si>
  <si>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</si>
  <si>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</si>
  <si>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</si>
  <si>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</si>
  <si>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</si>
  <si>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</si>
  <si>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</si>
  <si>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</si>
  <si>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</si>
  <si>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</si>
  <si>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</si>
  <si>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</si>
  <si>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</si>
  <si>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</si>
  <si>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</si>
  <si>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</si>
  <si>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</si>
  <si>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</si>
  <si>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</si>
  <si>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</si>
  <si>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</si>
  <si>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</si>
  <si>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</si>
  <si>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</si>
  <si>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</si>
  <si>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</si>
  <si>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</si>
  <si>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</si>
  <si>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</si>
  <si>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</si>
  <si>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</si>
  <si>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</si>
  <si>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</si>
  <si>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</si>
  <si>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</si>
  <si>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</si>
  <si>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</si>
  <si>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</si>
  <si>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</si>
  <si>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</si>
  <si>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</si>
  <si>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</si>
  <si>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</si>
  <si>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</si>
  <si>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</si>
  <si>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</si>
  <si>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</si>
  <si>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</si>
  <si>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</si>
  <si>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</si>
  <si>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</si>
  <si>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</si>
  <si>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</si>
  <si>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</si>
  <si>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</si>
  <si>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</si>
  <si>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</si>
  <si>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</si>
  <si>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</si>
  <si>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</si>
  <si>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</si>
  <si>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</si>
  <si>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</si>
  <si>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</si>
  <si>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</si>
  <si>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</si>
  <si>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</si>
  <si>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</si>
  <si>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</si>
  <si>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</si>
  <si>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</si>
  <si>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</si>
  <si>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</si>
  <si>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</si>
  <si>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</si>
  <si>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</si>
  <si>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</si>
  <si>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</si>
  <si>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</si>
  <si>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</si>
  <si>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</si>
  <si>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</si>
  <si>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</si>
  <si>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</si>
  <si>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</si>
  <si>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</si>
  <si>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</si>
  <si>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</si>
  <si>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</si>
  <si>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</si>
  <si>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</si>
  <si>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</si>
  <si>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</si>
  <si>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</si>
  <si>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</si>
  <si>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</si>
  <si>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</si>
  <si>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</si>
  <si>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</si>
  <si>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</si>
  <si>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</si>
  <si>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</si>
  <si>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</si>
  <si>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</si>
  <si>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</si>
  <si>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</si>
  <si>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</si>
  <si>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</si>
  <si>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</si>
  <si>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</si>
  <si>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</si>
  <si>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</si>
  <si>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</si>
  <si>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</si>
  <si>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</si>
  <si>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</si>
  <si>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</si>
  <si>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</si>
  <si>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</si>
  <si>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</si>
  <si>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</si>
  <si>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</si>
  <si>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</si>
  <si>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</si>
  <si>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</si>
  <si>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</si>
  <si>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</si>
  <si>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</si>
  <si>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</si>
  <si>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</si>
  <si>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</si>
  <si>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</si>
  <si>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</si>
  <si>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</si>
  <si>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</si>
  <si>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</si>
  <si>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</si>
  <si>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</si>
  <si>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</si>
  <si>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</si>
  <si>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</si>
  <si>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</si>
  <si>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</si>
  <si>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</si>
  <si>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</si>
  <si>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</si>
  <si>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</si>
  <si>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</si>
  <si>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</si>
  <si>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</si>
  <si>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</si>
  <si>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</si>
  <si>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</si>
  <si>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</si>
  <si>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</si>
  <si>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</si>
  <si>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</si>
  <si>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</si>
  <si>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</si>
  <si>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</si>
  <si>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</si>
  <si>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</si>
  <si>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</si>
  <si>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</si>
  <si>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</si>
  <si>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</si>
  <si>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</si>
  <si>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</si>
  <si>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</si>
  <si>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</si>
  <si>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</si>
  <si>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</si>
  <si>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</si>
  <si>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</si>
  <si>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</si>
  <si>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</si>
  <si>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</si>
  <si>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</si>
  <si>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</si>
  <si>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</si>
  <si>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</si>
  <si>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</si>
  <si>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</si>
  <si>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</si>
  <si>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</si>
  <si>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</si>
  <si>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</si>
  <si>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</si>
  <si>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</si>
  <si>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</si>
  <si>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</si>
  <si>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</si>
  <si>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</si>
  <si>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</si>
  <si>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</si>
  <si>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</si>
  <si>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</si>
  <si>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</si>
  <si>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</si>
  <si>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</si>
  <si>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</si>
  <si>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</si>
  <si>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</si>
  <si>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</si>
  <si>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</si>
  <si>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</si>
  <si>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</si>
  <si>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</si>
  <si>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</si>
  <si>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</si>
  <si>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</si>
  <si>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</si>
  <si>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</si>
  <si>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</si>
  <si>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</si>
  <si>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</si>
  <si>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</si>
  <si>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</si>
  <si>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</si>
  <si>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</si>
  <si>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</si>
  <si>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</si>
  <si>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</si>
  <si>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</si>
  <si>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</si>
  <si>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</si>
  <si>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</si>
  <si>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</si>
  <si>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</si>
  <si>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</si>
  <si>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</si>
  <si>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</si>
  <si>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</si>
  <si>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</si>
  <si>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</si>
  <si>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</si>
  <si>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</si>
  <si>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</si>
  <si>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</si>
  <si>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</si>
  <si>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</si>
  <si>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</si>
  <si>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</si>
  <si>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</si>
  <si>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</si>
  <si>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</si>
  <si>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</si>
  <si>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</si>
  <si>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</si>
  <si>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</si>
  <si>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</si>
  <si>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</si>
  <si>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</si>
  <si>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</si>
  <si>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</si>
  <si>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</si>
  <si>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</si>
  <si>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</si>
  <si>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</si>
  <si>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</si>
  <si>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</si>
  <si>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</si>
  <si>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</si>
  <si>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</si>
  <si>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</si>
  <si>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</si>
  <si>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</si>
  <si>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</si>
  <si>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</si>
  <si>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</si>
  <si>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</si>
  <si>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</si>
  <si>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</si>
  <si>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</si>
  <si>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</si>
  <si>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</si>
  <si>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</si>
  <si>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</si>
  <si>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</si>
  <si>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</si>
  <si>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</si>
  <si>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</si>
  <si>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</si>
  <si>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</si>
  <si>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</si>
  <si>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</si>
  <si>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</si>
  <si>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</si>
  <si>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</si>
  <si>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</si>
  <si>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</si>
  <si>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</si>
  <si>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</si>
  <si>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</si>
  <si>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</si>
  <si>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</si>
  <si>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</si>
  <si>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</si>
  <si>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</si>
  <si>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</si>
  <si>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</si>
  <si>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</si>
  <si>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</si>
  <si>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</si>
  <si>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</si>
  <si>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</si>
  <si>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</si>
  <si>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</si>
  <si>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</si>
  <si>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</si>
  <si>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</si>
  <si>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</si>
  <si>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</si>
  <si>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</si>
  <si>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</si>
  <si>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</si>
  <si>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</si>
  <si>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</si>
  <si>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</si>
  <si>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</si>
  <si>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</si>
  <si>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</si>
  <si>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</si>
  <si>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</si>
  <si>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</si>
  <si>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</si>
  <si>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</si>
  <si>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</si>
  <si>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</si>
  <si>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</si>
  <si>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</si>
  <si>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</si>
  <si>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</si>
  <si>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</si>
  <si>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</si>
  <si>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</si>
  <si>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</si>
  <si>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</si>
  <si>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</si>
  <si>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</si>
  <si>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</si>
  <si>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</si>
  <si>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</si>
  <si>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</si>
  <si>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</si>
  <si>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</si>
  <si>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</si>
  <si>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</si>
  <si>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</si>
  <si>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</si>
  <si>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</si>
  <si>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</si>
  <si>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</si>
  <si>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</si>
  <si>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</si>
  <si>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</si>
  <si>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</si>
  <si>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</si>
  <si>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</si>
  <si>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</si>
  <si>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</si>
  <si>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</si>
  <si>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</si>
  <si>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</si>
  <si>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</si>
  <si>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</si>
  <si>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</si>
  <si>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</si>
  <si>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</si>
  <si>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</si>
  <si>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</si>
  <si>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</si>
  <si>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</si>
  <si>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</si>
  <si>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</si>
  <si>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</si>
  <si>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</si>
  <si>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</si>
  <si>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</si>
  <si>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</si>
  <si>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</si>
  <si>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</si>
  <si>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</si>
  <si>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</si>
  <si>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</si>
  <si>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</si>
  <si>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</si>
  <si>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</si>
  <si>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</si>
  <si>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</si>
  <si>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</si>
  <si>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</si>
  <si>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</si>
  <si>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</si>
  <si>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</si>
  <si>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</si>
  <si>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</si>
  <si>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</si>
  <si>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</si>
  <si>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</si>
  <si>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</si>
  <si>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</si>
  <si>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</si>
  <si>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</si>
  <si>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</si>
  <si>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</si>
  <si>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</si>
  <si>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</si>
  <si>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</si>
  <si>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</si>
  <si>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</si>
  <si>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</si>
  <si>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</si>
  <si>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</si>
  <si>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</si>
  <si>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</si>
  <si>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</si>
  <si>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</si>
  <si>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</si>
  <si>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</si>
  <si>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</si>
  <si>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</si>
  <si>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</si>
  <si>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</si>
  <si>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</si>
  <si>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</si>
  <si>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</si>
  <si>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</si>
  <si>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</si>
  <si>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</si>
  <si>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</si>
  <si>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</si>
  <si>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</si>
  <si>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</si>
  <si>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</si>
  <si>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</si>
  <si>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</si>
  <si>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</si>
  <si>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</si>
  <si>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</si>
  <si>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</si>
  <si>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</si>
  <si>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</si>
  <si>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</si>
  <si>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</si>
  <si>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</si>
  <si>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</si>
  <si>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</si>
  <si>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</si>
  <si>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</si>
  <si>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</si>
  <si>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</si>
  <si>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</si>
  <si>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</si>
  <si>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</si>
  <si>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</si>
  <si>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</si>
  <si>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</si>
  <si>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</si>
  <si>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</si>
  <si>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</si>
  <si>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</si>
  <si>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</si>
  <si>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</si>
  <si>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</si>
  <si>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</si>
  <si>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</si>
  <si>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</si>
  <si>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</si>
  <si>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</si>
  <si>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</si>
  <si>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</si>
  <si>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</si>
  <si>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</si>
  <si>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</si>
  <si>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</si>
  <si>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</si>
  <si>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</si>
  <si>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</si>
  <si>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</si>
  <si>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</si>
  <si>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</si>
  <si>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</si>
  <si>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</si>
  <si>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</si>
  <si>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</si>
  <si>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</si>
  <si>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</si>
  <si>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</si>
  <si>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</si>
  <si>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</si>
  <si>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</si>
  <si>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</si>
  <si>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</si>
  <si>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</si>
  <si>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</si>
  <si>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</si>
  <si>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</si>
  <si>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</si>
  <si>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</si>
  <si>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</si>
  <si>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</si>
  <si>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</si>
  <si>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</si>
  <si>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</si>
  <si>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</si>
  <si>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</si>
  <si>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</si>
  <si>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</si>
  <si>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</si>
  <si>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</si>
  <si>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</si>
  <si>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</si>
  <si>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</si>
  <si>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</si>
  <si>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</si>
  <si>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</si>
  <si>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</si>
  <si>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</si>
  <si>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</si>
  <si>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</si>
  <si>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</si>
  <si>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</si>
  <si>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</si>
  <si>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</si>
  <si>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</si>
  <si>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</si>
  <si>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</si>
  <si>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</si>
  <si>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</si>
  <si>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</si>
  <si>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</si>
  <si>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</si>
  <si>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</si>
  <si>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</si>
  <si>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</si>
  <si>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</si>
  <si>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</si>
  <si>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</si>
  <si>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</si>
  <si>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</si>
  <si>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</si>
  <si>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</si>
  <si>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</si>
  <si>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</si>
  <si>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</si>
  <si>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</si>
  <si>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</si>
  <si>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</si>
  <si>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</si>
  <si>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</si>
  <si>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</si>
  <si>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</si>
  <si>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</si>
  <si>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</si>
  <si>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</si>
  <si>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</si>
  <si>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</si>
  <si>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</si>
  <si>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</si>
  <si>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</si>
  <si>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</si>
  <si>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</si>
  <si>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</si>
  <si>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</si>
  <si>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</si>
  <si>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</si>
  <si>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</si>
  <si>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</si>
  <si>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</si>
  <si>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</si>
  <si>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</si>
  <si>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</si>
  <si>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</si>
  <si>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</si>
  <si>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</si>
  <si>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</si>
  <si>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</si>
  <si>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</si>
  <si>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</si>
  <si>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</si>
  <si>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</si>
  <si>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</si>
  <si>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</si>
  <si>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</si>
  <si>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</si>
  <si>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</si>
  <si>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</si>
  <si>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</si>
  <si>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</si>
  <si>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</si>
  <si>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</si>
  <si>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</si>
  <si>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</si>
  <si>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</si>
  <si>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</si>
  <si>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</si>
  <si>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</si>
  <si>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</si>
  <si>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</si>
  <si>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</si>
  <si>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</si>
  <si>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</si>
  <si>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</si>
  <si>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</si>
  <si>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</si>
  <si>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</si>
  <si>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</si>
  <si>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</si>
  <si>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</si>
  <si>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</si>
  <si>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</si>
  <si>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</si>
  <si>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</si>
  <si>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</si>
  <si>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</si>
  <si>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</si>
  <si>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</si>
  <si>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</si>
  <si>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</si>
  <si>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</si>
  <si>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</si>
  <si>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</si>
  <si>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</si>
  <si>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</si>
  <si>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</si>
  <si>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</si>
  <si>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</si>
  <si>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</si>
  <si>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</si>
  <si>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</si>
  <si>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</si>
  <si>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</si>
  <si>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</si>
  <si>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</si>
  <si>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</si>
  <si>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</si>
  <si>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</si>
  <si>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</si>
  <si>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</si>
  <si>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</si>
  <si>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</si>
  <si>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</si>
  <si>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</si>
  <si>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</si>
  <si>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</si>
  <si>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</si>
  <si>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</si>
  <si>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</si>
  <si>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</si>
  <si>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</si>
  <si>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</si>
  <si>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</si>
  <si>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</si>
  <si>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</si>
  <si>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</si>
  <si>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</si>
  <si>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</si>
  <si>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</si>
  <si>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</si>
  <si>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</si>
  <si>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</si>
  <si>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</si>
  <si>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</si>
  <si>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</si>
  <si>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</si>
  <si>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</si>
  <si>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</si>
  <si>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</si>
  <si>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</si>
  <si>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</si>
  <si>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</si>
  <si>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</si>
  <si>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</si>
  <si>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</si>
  <si>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</si>
  <si>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</si>
  <si>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</si>
  <si>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</si>
  <si>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</si>
  <si>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</si>
  <si>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</si>
  <si>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</si>
  <si>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</si>
  <si>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</si>
  <si>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</si>
  <si>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</si>
  <si>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</si>
  <si>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</si>
  <si>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</si>
  <si>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</si>
  <si>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</si>
  <si>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</si>
  <si>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</si>
  <si>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</si>
  <si>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</si>
  <si>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</si>
  <si>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</si>
  <si>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</si>
  <si>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</si>
  <si>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</si>
  <si>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</si>
  <si>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</si>
  <si>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</si>
  <si>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</si>
  <si>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</si>
  <si>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</si>
  <si>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</si>
  <si>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</si>
  <si>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</si>
  <si>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</si>
  <si>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</si>
  <si>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</si>
  <si>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</si>
  <si>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</si>
  <si>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</si>
  <si>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</si>
  <si>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</si>
  <si>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</si>
  <si>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</si>
  <si>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</si>
  <si>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</si>
  <si>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</si>
  <si>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</si>
  <si>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</si>
  <si>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</si>
  <si>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</si>
  <si>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</si>
  <si>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</si>
  <si>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</si>
  <si>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</si>
  <si>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</si>
  <si>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</si>
  <si>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</si>
  <si>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</si>
  <si>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</si>
  <si>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</si>
  <si>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</si>
  <si>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</si>
  <si>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</si>
  <si>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</si>
  <si>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</si>
  <si>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</si>
  <si>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</si>
  <si>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</si>
  <si>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</si>
  <si>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</si>
  <si>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</si>
  <si>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</si>
  <si>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</si>
  <si>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</si>
  <si>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</si>
  <si>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</si>
  <si>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</si>
  <si>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</si>
  <si>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</si>
  <si>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</si>
  <si>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</si>
  <si>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</si>
  <si>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</si>
  <si>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</si>
  <si>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</si>
  <si>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</si>
  <si>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</si>
  <si>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</si>
  <si>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</si>
  <si>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</si>
  <si>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</si>
  <si>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</si>
  <si>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</si>
  <si>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</si>
  <si>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</si>
  <si>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</si>
  <si>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</si>
  <si>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</si>
  <si>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</si>
  <si>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</si>
  <si>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</si>
  <si>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</si>
  <si>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</si>
  <si>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</si>
  <si>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</si>
  <si>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</si>
  <si>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</si>
  <si>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</si>
  <si>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</si>
  <si>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</si>
  <si>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</si>
  <si>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</si>
  <si>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</si>
  <si>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</si>
  <si>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</si>
  <si>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</si>
  <si>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</si>
  <si>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</si>
  <si>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</si>
  <si>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</si>
  <si>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</si>
  <si>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</si>
  <si>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</si>
  <si>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</si>
  <si>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</si>
  <si>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</si>
  <si>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</si>
  <si>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</si>
  <si>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</si>
  <si>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</si>
  <si>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</si>
  <si>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</si>
  <si>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</si>
  <si>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</si>
  <si>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</si>
  <si>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</si>
  <si>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</si>
  <si>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</si>
  <si>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</si>
  <si>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</si>
  <si>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</si>
  <si>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</si>
  <si>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</si>
  <si>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</si>
  <si>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</si>
  <si>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</si>
  <si>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</si>
  <si>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</si>
  <si>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</si>
  <si>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</si>
  <si>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</si>
  <si>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</si>
  <si>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</si>
  <si>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</si>
  <si>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</si>
  <si>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</si>
  <si>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</si>
  <si>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</si>
  <si>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</si>
  <si>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</si>
  <si>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</si>
  <si>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</si>
  <si>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</si>
  <si>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</si>
  <si>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</si>
  <si>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</si>
  <si>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</si>
  <si>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</si>
  <si>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</si>
  <si>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</si>
  <si>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</si>
  <si>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</si>
  <si>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</si>
  <si>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</si>
  <si>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</si>
  <si>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</si>
  <si>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</si>
  <si>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</si>
  <si>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</si>
  <si>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</si>
  <si>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</si>
  <si>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</si>
  <si>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</si>
  <si>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</si>
  <si>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</si>
  <si>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</si>
  <si>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</si>
  <si>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</si>
  <si>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</si>
  <si>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</si>
  <si>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</si>
  <si>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</si>
  <si>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</si>
  <si>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</si>
  <si>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</si>
  <si>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</si>
  <si>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</si>
  <si>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</si>
  <si>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</si>
  <si>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</si>
  <si>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</si>
  <si>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</si>
  <si>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</si>
  <si>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</si>
  <si>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</si>
  <si>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</si>
  <si>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</si>
  <si>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</si>
  <si>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</si>
  <si>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</si>
  <si>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</si>
  <si>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</si>
  <si>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</si>
  <si>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</si>
  <si>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</si>
  <si>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</si>
  <si>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</si>
  <si>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</si>
  <si>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</si>
  <si>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</si>
  <si>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</si>
  <si>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</si>
  <si>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</si>
  <si>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</si>
  <si>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</si>
  <si>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</si>
  <si>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</si>
  <si>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</si>
  <si>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</si>
  <si>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</si>
  <si>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</si>
  <si>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</si>
  <si>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</si>
  <si>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</si>
  <si>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</si>
  <si>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</si>
  <si>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</si>
  <si>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</si>
  <si>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</si>
  <si>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</si>
  <si>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</si>
  <si>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</si>
  <si>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</si>
  <si>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</si>
  <si>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</si>
  <si>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</si>
  <si>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</si>
  <si>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</si>
  <si>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</si>
  <si>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</si>
  <si>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</si>
  <si>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</si>
  <si>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</si>
  <si>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</si>
  <si>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</si>
  <si>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</si>
  <si>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</si>
  <si>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</si>
  <si>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</si>
  <si>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</si>
  <si>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</si>
  <si>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</si>
  <si>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</si>
  <si>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</si>
  <si>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</si>
  <si>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</si>
  <si>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</si>
  <si>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</si>
  <si>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</si>
  <si>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</si>
  <si>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</si>
  <si>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</si>
  <si>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</si>
  <si>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</si>
  <si>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</si>
  <si>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</si>
  <si>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</si>
  <si>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</si>
  <si>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</si>
  <si>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</si>
  <si>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</si>
  <si>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</si>
  <si>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</si>
  <si>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</si>
  <si>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</si>
  <si>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</si>
  <si>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</si>
  <si>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</si>
  <si>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</si>
  <si>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</si>
  <si>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</si>
  <si>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</si>
  <si>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</si>
  <si>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</si>
  <si>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</si>
  <si>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</si>
  <si>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</si>
  <si>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</si>
  <si>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</si>
  <si>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</si>
  <si>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</si>
  <si>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</si>
  <si>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</si>
  <si>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</si>
  <si>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</si>
  <si>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</si>
  <si>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</si>
  <si>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</si>
  <si>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</si>
  <si>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</si>
  <si>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</si>
  <si>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</si>
  <si>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</si>
  <si>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</si>
  <si>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</si>
  <si>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</si>
  <si>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</si>
  <si>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</si>
  <si>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</si>
  <si>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</si>
  <si>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</si>
  <si>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</si>
  <si>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</si>
  <si>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</si>
  <si>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</si>
  <si>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</si>
  <si>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</si>
  <si>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</si>
  <si>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</si>
  <si>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</si>
  <si>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</si>
  <si>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</si>
  <si>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</si>
  <si>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</si>
  <si>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</si>
  <si>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</si>
  <si>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</si>
  <si>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</si>
  <si>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</si>
  <si>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</si>
  <si>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</si>
  <si>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</si>
  <si>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</si>
  <si>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</si>
  <si>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</si>
  <si>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</si>
  <si>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</si>
  <si>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</si>
  <si>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</si>
  <si>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</si>
  <si>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</si>
  <si>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</si>
  <si>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</si>
  <si>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</si>
  <si>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</si>
  <si>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</si>
  <si>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</si>
  <si>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</si>
  <si>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</si>
  <si>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</si>
  <si>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</si>
  <si>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</si>
  <si>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</si>
  <si>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</si>
  <si>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</si>
  <si>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</si>
  <si>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</si>
  <si>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</si>
  <si>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</si>
  <si>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</si>
  <si>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</si>
  <si>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</si>
  <si>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</si>
  <si>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</si>
  <si>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</si>
  <si>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</si>
  <si>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</si>
  <si>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</si>
  <si>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</si>
  <si>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</si>
  <si>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</si>
  <si>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</si>
  <si>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</si>
  <si>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</si>
  <si>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</si>
  <si>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</si>
  <si>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</si>
  <si>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</si>
  <si>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</si>
  <si>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</si>
  <si>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</si>
  <si>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</si>
  <si>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</si>
  <si>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</si>
  <si>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</si>
  <si>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</si>
  <si>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</si>
  <si>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</si>
  <si>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</si>
  <si>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</si>
  <si>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</si>
  <si>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</si>
  <si>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</si>
  <si>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</si>
  <si>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</si>
  <si>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</si>
  <si>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</si>
  <si>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</si>
  <si>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</si>
  <si>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</si>
  <si>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</si>
  <si>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</si>
  <si>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</si>
  <si>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</si>
  <si>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</si>
  <si>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</si>
  <si>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</si>
  <si>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</si>
  <si>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</si>
  <si>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</si>
  <si>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</si>
  <si>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</si>
  <si>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</si>
  <si>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</si>
  <si>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</si>
  <si>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</si>
  <si>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</si>
  <si>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</si>
  <si>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</si>
  <si>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</si>
  <si>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</si>
  <si>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</si>
  <si>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</si>
  <si>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</si>
  <si>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</si>
  <si>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</si>
  <si>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</si>
  <si>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</si>
  <si>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</si>
  <si>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</si>
  <si>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</si>
  <si>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</si>
  <si>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</si>
  <si>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</si>
  <si>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</si>
  <si>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</si>
  <si>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</si>
  <si>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</si>
  <si>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</si>
  <si>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</si>
  <si>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</si>
  <si>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</si>
  <si>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</si>
  <si>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</si>
  <si>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</si>
  <si>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</si>
  <si>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</si>
  <si>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</si>
  <si>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</si>
  <si>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</si>
  <si>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</si>
  <si>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</si>
  <si>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</si>
  <si>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</si>
  <si>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</si>
  <si>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</si>
  <si>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</si>
  <si>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</si>
  <si>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</si>
  <si>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</si>
  <si>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</si>
  <si>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</si>
  <si>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</si>
  <si>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</si>
  <si>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</si>
  <si>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</si>
  <si>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</si>
  <si>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</si>
  <si>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</si>
  <si>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</si>
  <si>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</si>
  <si>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</si>
  <si>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</si>
  <si>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</si>
  <si>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</si>
  <si>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</si>
  <si>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</si>
  <si>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</si>
  <si>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</si>
  <si>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</si>
  <si>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</si>
  <si>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</si>
  <si>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</si>
  <si>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</si>
  <si>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</si>
  <si>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</si>
  <si>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</si>
  <si>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</si>
  <si>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</si>
  <si>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</si>
  <si>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</si>
  <si>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</si>
  <si>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</si>
  <si>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</si>
  <si>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</si>
  <si>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</si>
  <si>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</si>
  <si>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</si>
  <si>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</si>
  <si>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</si>
  <si>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</si>
  <si>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</si>
  <si>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</si>
  <si>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</si>
  <si>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</si>
  <si>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</si>
  <si>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</si>
  <si>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</si>
  <si>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</si>
  <si>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</si>
  <si>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</si>
  <si>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</si>
  <si>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</si>
  <si>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</si>
  <si>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</si>
  <si>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</si>
  <si>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</si>
  <si>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</si>
  <si>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</si>
  <si>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</si>
  <si>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</si>
  <si>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</si>
  <si>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</si>
  <si>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</si>
  <si>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</si>
  <si>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</si>
  <si>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</si>
  <si>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</si>
  <si>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</si>
  <si>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</si>
  <si>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</si>
  <si>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</si>
  <si>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</si>
  <si>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</si>
  <si>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</si>
  <si>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</si>
  <si>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</si>
  <si>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</si>
  <si>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</si>
  <si>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</si>
  <si>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</si>
  <si>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</si>
  <si>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</si>
  <si>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</si>
  <si>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</si>
  <si>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</si>
  <si>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</si>
  <si>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</si>
  <si>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</si>
  <si>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</si>
  <si>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</si>
  <si>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</si>
  <si>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</si>
  <si>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</si>
  <si>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</si>
  <si>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</si>
  <si>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</si>
  <si>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</si>
  <si>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</si>
  <si>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</si>
  <si>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</si>
  <si>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</si>
  <si>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</si>
  <si>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</si>
  <si>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</si>
  <si>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</si>
  <si>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</si>
  <si>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</si>
  <si>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</si>
  <si>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</si>
  <si>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</si>
  <si>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</si>
  <si>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</si>
  <si>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</si>
  <si>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</si>
  <si>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</si>
  <si>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</si>
  <si>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</si>
  <si>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</si>
  <si>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</si>
  <si>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</si>
  <si>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</si>
  <si>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</si>
  <si>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</si>
  <si>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</si>
  <si>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</si>
  <si>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</si>
  <si>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</si>
  <si>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</si>
  <si>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</si>
  <si>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</si>
  <si>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</si>
  <si>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</si>
  <si>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</si>
  <si>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</si>
  <si>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</si>
  <si>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</si>
  <si>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</si>
  <si>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</si>
  <si>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</si>
  <si>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</si>
  <si>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</si>
  <si>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</si>
  <si>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</si>
  <si>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</si>
  <si>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</si>
  <si>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</si>
  <si>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</si>
  <si>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</si>
  <si>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</si>
  <si>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</si>
  <si>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</si>
  <si>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</si>
  <si>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</si>
  <si>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</si>
  <si>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</si>
  <si>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</si>
  <si>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</si>
  <si>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</si>
  <si>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</si>
  <si>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</si>
  <si>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</si>
  <si>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</si>
  <si>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</si>
  <si>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</si>
  <si>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</si>
  <si>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</si>
  <si>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</si>
  <si>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</si>
  <si>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</si>
  <si>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</si>
  <si>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</si>
  <si>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</si>
  <si>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</si>
  <si>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</si>
  <si>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</si>
  <si>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</si>
  <si>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</si>
  <si>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</si>
  <si>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</si>
  <si>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</si>
  <si>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</si>
  <si>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</si>
  <si>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</si>
  <si>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</si>
  <si>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</si>
  <si>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</si>
  <si>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</si>
  <si>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</si>
  <si>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</si>
  <si>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</si>
  <si>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</si>
  <si>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</si>
  <si>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</si>
  <si>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</si>
  <si>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</si>
  <si>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</si>
  <si>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</si>
  <si>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</si>
  <si>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</si>
  <si>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</si>
  <si>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</si>
  <si>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</si>
  <si>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</si>
  <si>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</si>
  <si>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</si>
  <si>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</si>
  <si>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</si>
  <si>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</si>
  <si>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</si>
  <si>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</si>
  <si>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</si>
  <si>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</si>
  <si>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</si>
  <si>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</si>
  <si>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</si>
  <si>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</si>
  <si>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</si>
  <si>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</si>
  <si>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</si>
  <si>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</si>
  <si>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</si>
  <si>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</si>
  <si>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</si>
  <si>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</si>
  <si>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</si>
  <si>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</si>
  <si>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</si>
  <si>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</si>
  <si>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</si>
  <si>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</si>
  <si>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</si>
  <si>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</si>
  <si>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</si>
  <si>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</si>
  <si>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</si>
  <si>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</si>
  <si>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</si>
  <si>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</si>
  <si>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</si>
  <si>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</si>
  <si>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</si>
  <si>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</si>
  <si>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</si>
  <si>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</si>
  <si>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</si>
  <si>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</si>
  <si>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</si>
  <si>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</si>
  <si>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</si>
  <si>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</si>
  <si>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</si>
  <si>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</si>
  <si>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</si>
  <si>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</si>
  <si>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</si>
  <si>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</si>
  <si>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</si>
  <si>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</si>
  <si>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</si>
  <si>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</si>
  <si>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</si>
  <si>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</si>
  <si>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</si>
  <si>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</si>
  <si>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</si>
  <si>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</si>
  <si>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</si>
  <si>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</si>
  <si>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</si>
  <si>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</si>
  <si>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</si>
  <si>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</si>
  <si>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</si>
  <si>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</si>
  <si>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</si>
  <si>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</si>
  <si>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</si>
  <si>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</si>
  <si>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</si>
  <si>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</si>
  <si>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</si>
  <si>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</si>
  <si>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</si>
  <si>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</si>
  <si>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</si>
  <si>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</si>
  <si>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</si>
  <si>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</si>
  <si>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</si>
  <si>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</si>
  <si>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</si>
  <si>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</si>
  <si>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</si>
  <si>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</si>
  <si>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</si>
  <si>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</si>
  <si>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</si>
  <si>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</si>
  <si>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</si>
  <si>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</si>
  <si>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</si>
  <si>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</si>
  <si>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</si>
  <si>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</si>
  <si>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</si>
  <si>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</si>
  <si>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</si>
  <si>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</si>
  <si>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</si>
  <si>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</si>
  <si>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</si>
  <si>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</si>
  <si>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</si>
  <si>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</si>
  <si>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</si>
  <si>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</si>
  <si>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</si>
  <si>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</si>
  <si>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</si>
  <si>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</si>
  <si>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</si>
  <si>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</si>
  <si>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</si>
  <si>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</si>
  <si>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</si>
  <si>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</si>
  <si>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</si>
  <si>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</si>
  <si>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</si>
  <si>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</si>
  <si>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</si>
  <si>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</si>
  <si>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</si>
  <si>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</si>
  <si>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</si>
  <si>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</si>
  <si>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</si>
  <si>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</si>
  <si>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</si>
  <si>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</si>
  <si>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</si>
  <si>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</si>
  <si>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</si>
  <si>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</si>
  <si>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</si>
  <si>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</si>
  <si>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</si>
  <si>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</si>
  <si>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</si>
  <si>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</si>
  <si>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</si>
  <si>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</si>
  <si>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</si>
  <si>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</si>
  <si>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</si>
  <si>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</si>
  <si>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</si>
  <si>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</si>
  <si>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</si>
  <si>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</si>
  <si>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</si>
  <si>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</si>
  <si>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</si>
  <si>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</si>
  <si>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</si>
  <si>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</si>
  <si>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</si>
  <si>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</si>
  <si>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</si>
  <si>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</si>
  <si>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</si>
  <si>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</si>
  <si>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</si>
  <si>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</si>
  <si>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</si>
  <si>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</si>
  <si>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</si>
  <si>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</si>
  <si>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</si>
  <si>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</si>
  <si>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</si>
  <si>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</si>
  <si>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</si>
  <si>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</si>
  <si>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</si>
  <si>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</si>
  <si>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</si>
  <si>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</si>
  <si>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</si>
  <si>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</si>
  <si>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</si>
  <si>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</si>
  <si>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</si>
  <si>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</si>
  <si>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</si>
  <si>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</si>
  <si>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</si>
  <si>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</si>
  <si>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</si>
  <si>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</si>
  <si>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</si>
  <si>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</si>
  <si>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</si>
  <si>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</si>
  <si>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</si>
  <si>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</si>
  <si>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</si>
  <si>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</si>
  <si>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</si>
  <si>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</si>
  <si>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</si>
  <si>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</si>
  <si>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</si>
  <si>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</si>
  <si>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</si>
  <si>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</si>
  <si>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</si>
  <si>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</si>
  <si>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</si>
  <si>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</si>
  <si>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</si>
  <si>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</si>
  <si>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</si>
  <si>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</si>
  <si>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</si>
  <si>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</si>
  <si>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</si>
  <si>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</si>
  <si>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</si>
  <si>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</si>
  <si>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</si>
  <si>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</si>
  <si>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</si>
  <si>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</si>
  <si>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</si>
  <si>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</si>
  <si>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</si>
  <si>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</si>
  <si>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</si>
  <si>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</si>
  <si>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</si>
  <si>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</si>
  <si>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</si>
  <si>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</si>
  <si>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</si>
  <si>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</si>
  <si>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</si>
  <si>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</si>
  <si>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</si>
  <si>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</si>
  <si>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</si>
  <si>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</si>
  <si>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</si>
  <si>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</si>
  <si>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</si>
  <si>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</si>
  <si>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</si>
  <si>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</si>
  <si>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</si>
  <si>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</si>
  <si>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</si>
  <si>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</si>
  <si>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</si>
  <si>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</si>
  <si>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</si>
  <si>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</si>
  <si>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</si>
  <si>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</si>
  <si>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</si>
  <si>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</si>
  <si>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</si>
  <si>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</si>
  <si>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</si>
  <si>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</si>
  <si>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</si>
  <si>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</si>
  <si>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</si>
  <si>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</si>
  <si>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</si>
  <si>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</si>
  <si>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</si>
  <si>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</si>
  <si>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</si>
  <si>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</si>
  <si>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</si>
  <si>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</si>
  <si>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</si>
  <si>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</si>
  <si>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</si>
  <si>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</si>
  <si>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</si>
  <si>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</si>
  <si>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</si>
  <si>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</si>
  <si>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</si>
  <si>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</si>
  <si>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</si>
  <si>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</si>
  <si>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</si>
  <si>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</si>
  <si>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</si>
  <si>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</si>
  <si>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</si>
  <si>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</si>
  <si>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</si>
  <si>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</si>
  <si>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</si>
  <si>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</si>
  <si>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</si>
  <si>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</si>
  <si>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</si>
  <si>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</si>
  <si>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</si>
  <si>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</si>
  <si>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</si>
  <si>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</si>
  <si>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</si>
  <si>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</si>
  <si>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</si>
  <si>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</si>
  <si>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</si>
  <si>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</si>
  <si>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</si>
  <si>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</si>
  <si>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</si>
  <si>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</si>
  <si>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</si>
  <si>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</si>
  <si>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</si>
  <si>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</si>
  <si>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</si>
  <si>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</si>
  <si>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</si>
  <si>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</si>
  <si>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</si>
  <si>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</si>
  <si>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</si>
  <si>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</si>
  <si>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</si>
  <si>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</si>
  <si>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</si>
  <si>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</si>
  <si>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</si>
  <si>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</si>
  <si>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</si>
  <si>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</si>
  <si>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</si>
  <si>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</si>
  <si>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</si>
  <si>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</si>
  <si>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</si>
  <si>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</si>
  <si>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</si>
  <si>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</si>
  <si>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</si>
  <si>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</si>
  <si>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</si>
  <si>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</si>
  <si>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</si>
  <si>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</si>
  <si>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</si>
  <si>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</si>
  <si>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</si>
  <si>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</si>
  <si>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</si>
  <si>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</si>
  <si>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</si>
  <si>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</si>
  <si>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</si>
  <si>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</si>
  <si>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</si>
  <si>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</si>
  <si>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</si>
  <si>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</si>
  <si>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</si>
  <si>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</si>
  <si>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</si>
  <si>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</si>
  <si>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</si>
  <si>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</si>
  <si>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</si>
  <si>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</si>
  <si>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</si>
  <si>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</si>
  <si>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</si>
  <si>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</si>
  <si>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</si>
  <si>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</si>
  <si>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</si>
  <si>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</si>
  <si>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</si>
  <si>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</si>
  <si>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</si>
  <si>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</si>
  <si>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</si>
  <si>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</si>
  <si>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</si>
  <si>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</si>
  <si>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</si>
  <si>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</si>
  <si>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</si>
  <si>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</si>
  <si>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</si>
  <si>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</si>
  <si>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</si>
  <si>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</si>
  <si>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</si>
  <si>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</si>
  <si>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</si>
  <si>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</si>
  <si>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</si>
  <si>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</si>
  <si>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</si>
  <si>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</si>
  <si>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</si>
  <si>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</si>
  <si>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</si>
  <si>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</si>
  <si>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</si>
  <si>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</si>
  <si>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</si>
  <si>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</si>
  <si>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</si>
  <si>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</si>
  <si>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</si>
  <si>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</si>
  <si>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</si>
  <si>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</si>
  <si>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</si>
  <si>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</si>
  <si>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</si>
  <si>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</si>
  <si>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</si>
  <si>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</si>
  <si>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</si>
  <si>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</si>
  <si>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</si>
  <si>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</si>
  <si>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</si>
  <si>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</si>
  <si>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</si>
  <si>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</si>
  <si>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</si>
  <si>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</si>
  <si>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</si>
  <si>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</si>
  <si>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</si>
  <si>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</si>
  <si>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</si>
  <si>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</si>
  <si>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</si>
  <si>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</si>
  <si>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</si>
  <si>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</si>
  <si>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</si>
  <si>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</si>
  <si>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</si>
  <si>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</si>
  <si>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</si>
  <si>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</si>
  <si>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</si>
  <si>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</si>
  <si>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</si>
  <si>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</si>
  <si>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</si>
  <si>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</si>
  <si>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</si>
  <si>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</si>
  <si>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</si>
  <si>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</si>
  <si>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</si>
  <si>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</si>
  <si>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</si>
  <si>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</si>
  <si>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</si>
  <si>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</si>
  <si>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</si>
  <si>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</si>
  <si>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</si>
  <si>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</si>
  <si>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</si>
  <si>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</si>
  <si>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</si>
  <si>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</si>
  <si>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</si>
  <si>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</si>
  <si>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</si>
  <si>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</si>
  <si>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</si>
  <si>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</si>
  <si>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</si>
  <si>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</si>
  <si>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</si>
  <si>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</si>
  <si>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</si>
  <si>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</si>
  <si>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</si>
  <si>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</si>
  <si>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</si>
  <si>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</si>
  <si>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</si>
  <si>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</si>
  <si>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</si>
  <si>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</si>
  <si>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</si>
  <si>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</si>
  <si>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</si>
  <si>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</si>
  <si>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</si>
  <si>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</si>
  <si>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</si>
  <si>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</si>
  <si>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</si>
  <si>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</si>
  <si>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</si>
  <si>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</si>
  <si>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</si>
  <si>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</si>
  <si>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</si>
  <si>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</si>
  <si>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</si>
  <si>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</si>
  <si>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</si>
  <si>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</si>
  <si>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</si>
  <si>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</si>
  <si>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</si>
  <si>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</si>
  <si>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</si>
  <si>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</si>
  <si>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</si>
  <si>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</si>
  <si>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</si>
  <si>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</si>
  <si>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</si>
  <si>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</si>
  <si>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</si>
  <si>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</si>
  <si>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</si>
  <si>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</si>
  <si>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</si>
  <si>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</si>
  <si>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</si>
  <si>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</si>
  <si>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</si>
  <si>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</si>
  <si>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</si>
  <si>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</si>
  <si>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</si>
  <si>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</si>
  <si>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</si>
  <si>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</si>
  <si>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</si>
  <si>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</si>
  <si>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</si>
  <si>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</si>
  <si>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</si>
  <si>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</si>
  <si>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</si>
  <si>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</si>
  <si>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</si>
  <si>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</si>
  <si>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</si>
  <si>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</si>
  <si>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</si>
  <si>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</si>
  <si>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</si>
  <si>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</si>
  <si>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</si>
  <si>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</si>
  <si>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</si>
  <si>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</si>
  <si>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</si>
  <si>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</si>
  <si>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</si>
  <si>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</si>
  <si>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</si>
  <si>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</si>
  <si>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</si>
  <si>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</si>
  <si>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</si>
  <si>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</si>
  <si>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</si>
  <si>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</si>
  <si>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</si>
  <si>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</si>
  <si>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</si>
  <si>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</si>
  <si>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</si>
  <si>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</si>
  <si>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</si>
  <si>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</si>
  <si>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</si>
  <si>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</si>
  <si>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</si>
  <si>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</si>
  <si>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</si>
  <si>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</si>
  <si>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</si>
  <si>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</si>
  <si>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</si>
  <si>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</si>
  <si>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</si>
  <si>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</si>
  <si>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</si>
  <si>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</si>
  <si>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</si>
  <si>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</si>
  <si>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</si>
  <si>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</si>
  <si>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</si>
  <si>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</si>
  <si>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</si>
  <si>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</si>
  <si>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</si>
  <si>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</si>
  <si>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</si>
  <si>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</si>
  <si>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</si>
  <si>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</si>
  <si>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</si>
  <si>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</si>
  <si>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</si>
  <si>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</si>
  <si>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</si>
  <si>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</si>
  <si>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</si>
  <si>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</si>
  <si>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</si>
  <si>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</si>
  <si>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</si>
  <si>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</si>
  <si>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</si>
  <si>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</si>
  <si>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</si>
  <si>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</si>
  <si>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</si>
  <si>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</si>
  <si>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</si>
  <si>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</si>
  <si>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</si>
  <si>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</si>
  <si>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</si>
  <si>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</si>
  <si>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</si>
  <si>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</si>
  <si>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</si>
  <si>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</si>
  <si>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</si>
  <si>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</si>
  <si>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</si>
  <si>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</si>
  <si>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</si>
  <si>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</si>
  <si>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</si>
  <si>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</si>
  <si>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</si>
  <si>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</si>
  <si>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</si>
  <si>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</si>
  <si>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</si>
  <si>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</si>
  <si>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</si>
  <si>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</si>
  <si>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</si>
  <si>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</si>
  <si>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</si>
  <si>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</si>
  <si>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</si>
  <si>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</si>
  <si>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</si>
  <si>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</si>
  <si>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</si>
  <si>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</si>
  <si>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</si>
  <si>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</si>
  <si>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</si>
  <si>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</si>
  <si>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</si>
  <si>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</si>
  <si>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</si>
  <si>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</si>
  <si>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</si>
  <si>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</si>
  <si>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</si>
  <si>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</si>
  <si>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</si>
  <si>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</si>
  <si>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</si>
  <si>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</si>
  <si>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</si>
  <si>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</si>
  <si>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</si>
  <si>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</si>
  <si>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</si>
  <si>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</si>
  <si>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</si>
  <si>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</si>
  <si>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</si>
  <si>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</si>
  <si>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</si>
  <si>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</si>
  <si>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</si>
  <si>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</si>
  <si>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</si>
  <si>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</si>
  <si>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</si>
  <si>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</si>
  <si>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</si>
  <si>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</si>
  <si>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</si>
  <si>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</si>
  <si>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</si>
  <si>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</si>
  <si>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</si>
  <si>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</si>
  <si>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</si>
  <si>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</si>
  <si>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</si>
  <si>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</si>
  <si>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</si>
  <si>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</si>
  <si>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</si>
  <si>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</si>
  <si>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</si>
  <si>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</si>
  <si>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</si>
  <si>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</si>
  <si>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</si>
  <si>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</si>
  <si>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</si>
  <si>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</si>
  <si>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</si>
  <si>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</si>
  <si>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</si>
  <si>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</si>
  <si>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</si>
  <si>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</si>
  <si>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</si>
  <si>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</si>
  <si>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</si>
  <si>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</si>
  <si>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</si>
  <si>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</si>
  <si>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</si>
  <si>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</si>
  <si>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</si>
  <si>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</si>
  <si>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</si>
  <si>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</si>
  <si>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</si>
  <si>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</si>
  <si>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</si>
  <si>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</si>
  <si>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</si>
  <si>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</si>
  <si>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</si>
  <si>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</si>
  <si>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</si>
  <si>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</si>
  <si>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</si>
  <si>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</si>
  <si>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</si>
  <si>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</si>
  <si>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</si>
  <si>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</si>
  <si>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</si>
  <si>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</si>
  <si>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</si>
  <si>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</si>
  <si>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</si>
  <si>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</si>
  <si>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</si>
  <si>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</si>
  <si>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</si>
  <si>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</si>
  <si>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</si>
  <si>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</si>
  <si>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</si>
  <si>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</si>
  <si>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</si>
  <si>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</si>
  <si>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</si>
  <si>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</si>
  <si>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</si>
  <si>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</si>
  <si>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</si>
  <si>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</si>
  <si>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</si>
  <si>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</si>
  <si>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</si>
  <si>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</si>
  <si>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</si>
  <si>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</si>
  <si>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</si>
  <si>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</si>
  <si>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</si>
  <si>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</si>
  <si>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</si>
  <si>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</si>
  <si>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</si>
  <si>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</si>
  <si>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</si>
  <si>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</si>
  <si>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</si>
  <si>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</si>
  <si>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</si>
  <si>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</si>
  <si>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</si>
  <si>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</si>
  <si>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</si>
  <si>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</si>
  <si>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</si>
  <si>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</si>
  <si>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</si>
  <si>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</si>
  <si>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</si>
  <si>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</si>
  <si>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</si>
  <si>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</si>
  <si>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</si>
  <si>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</si>
  <si>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</si>
  <si>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</si>
  <si>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</si>
  <si>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</si>
  <si>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</si>
  <si>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</si>
  <si>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</si>
  <si>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</si>
  <si>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</si>
  <si>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</si>
  <si>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</si>
  <si>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</si>
  <si>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</si>
  <si>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</si>
  <si>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</si>
  <si>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</si>
  <si>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</si>
  <si>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</si>
  <si>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</si>
  <si>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</si>
  <si>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</si>
  <si>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</si>
  <si>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</si>
  <si>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</si>
  <si>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</si>
  <si>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</si>
  <si>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</si>
  <si>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</si>
  <si>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</si>
  <si>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</si>
  <si>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</si>
  <si>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</si>
  <si>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</si>
  <si>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</si>
  <si>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</si>
  <si>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</si>
  <si>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</si>
  <si>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</si>
  <si>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</si>
  <si>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</si>
  <si>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</si>
  <si>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</si>
  <si>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</si>
  <si>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</si>
  <si>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</si>
  <si>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</si>
  <si>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</si>
  <si>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</si>
  <si>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</si>
  <si>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</si>
  <si>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</si>
  <si>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</si>
  <si>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</si>
  <si>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</si>
  <si>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</si>
  <si>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</si>
  <si>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</si>
  <si>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</si>
  <si>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</si>
  <si>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</si>
  <si>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</si>
  <si>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</si>
  <si>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</si>
  <si>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</si>
  <si>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</si>
  <si>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</si>
  <si>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</si>
  <si>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</si>
  <si>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</si>
  <si>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</si>
  <si>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</si>
  <si>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</si>
  <si>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</si>
  <si>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</si>
  <si>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</si>
  <si>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</si>
  <si>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</si>
  <si>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</si>
  <si>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</si>
  <si>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</si>
  <si>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</si>
  <si>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</si>
  <si>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</si>
  <si>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</si>
  <si>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</si>
  <si>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</si>
  <si>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</si>
  <si>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</si>
  <si>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</si>
  <si>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</si>
  <si>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</si>
  <si>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</si>
  <si>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</si>
  <si>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</si>
  <si>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</si>
  <si>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</si>
  <si>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</si>
  <si>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</si>
  <si>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</si>
  <si>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</si>
  <si>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</si>
  <si>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</si>
  <si>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</si>
  <si>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</si>
  <si>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</si>
  <si>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</si>
  <si>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</si>
  <si>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</si>
  <si>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</si>
  <si>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</si>
  <si>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</si>
  <si>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</si>
  <si>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</si>
  <si>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</si>
  <si>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</si>
  <si>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</si>
  <si>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</si>
  <si>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</si>
  <si>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</si>
  <si>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</si>
  <si>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</si>
  <si>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</si>
  <si>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</si>
  <si>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</si>
  <si>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</si>
  <si>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</si>
  <si>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</si>
  <si>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</si>
  <si>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</si>
  <si>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</si>
  <si>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</si>
  <si>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</si>
  <si>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</si>
  <si>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</si>
  <si>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</si>
  <si>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</si>
  <si>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</si>
  <si>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</si>
  <si>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</si>
  <si>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</si>
  <si>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</si>
  <si>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</si>
  <si>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</si>
  <si>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</si>
  <si>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</si>
  <si>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</si>
  <si>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</si>
  <si>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</si>
  <si>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</si>
  <si>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</si>
  <si>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</si>
  <si>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</si>
  <si>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</si>
  <si>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</si>
  <si>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</si>
  <si>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</si>
  <si>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</si>
  <si>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</si>
  <si>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</si>
  <si>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</si>
  <si>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</si>
  <si>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</si>
  <si>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</si>
  <si>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</si>
  <si>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</si>
  <si>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</si>
  <si>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</si>
  <si>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</si>
  <si>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</si>
  <si>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</si>
  <si>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</si>
  <si>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</si>
  <si>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</si>
  <si>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</si>
  <si>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</si>
  <si>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</si>
  <si>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</si>
  <si>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</si>
  <si>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</si>
  <si>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</si>
  <si>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</si>
  <si>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</si>
  <si>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</si>
  <si>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</si>
  <si>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</si>
  <si>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</si>
  <si>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</si>
  <si>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</si>
  <si>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</si>
  <si>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</si>
  <si>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</si>
  <si>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</si>
  <si>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</si>
  <si>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</si>
  <si>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</si>
  <si>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</si>
  <si>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</si>
  <si>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</si>
  <si>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</si>
  <si>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</si>
  <si>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</si>
  <si>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</si>
  <si>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</si>
  <si>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</si>
  <si>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</si>
  <si>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</si>
  <si>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</si>
  <si>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</si>
  <si>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</si>
  <si>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</si>
  <si>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</si>
  <si>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</si>
  <si>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</si>
  <si>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</si>
  <si>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</si>
  <si>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</si>
  <si>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</si>
  <si>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</si>
  <si>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</si>
  <si>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</si>
  <si>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</si>
  <si>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</si>
  <si>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</si>
  <si>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</si>
  <si>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</si>
  <si>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</si>
  <si>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</si>
  <si>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</si>
  <si>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</si>
  <si>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</si>
  <si>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</si>
  <si>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</si>
  <si>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</si>
  <si>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</si>
  <si>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</si>
  <si>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</si>
  <si>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</si>
  <si>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</si>
  <si>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</si>
  <si>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</si>
  <si>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</si>
  <si>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</si>
  <si>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</si>
  <si>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</si>
  <si>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</si>
  <si>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</si>
  <si>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</si>
  <si>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</si>
  <si>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</si>
  <si>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</si>
  <si>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</si>
  <si>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</si>
  <si>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</si>
  <si>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</si>
  <si>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</si>
  <si>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</si>
  <si>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</si>
  <si>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</si>
  <si>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</si>
  <si>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</si>
  <si>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</si>
  <si>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</si>
  <si>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</si>
  <si>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</si>
  <si>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</si>
  <si>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</si>
  <si>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</si>
  <si>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</si>
  <si>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</si>
  <si>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</si>
  <si>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</si>
  <si>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</si>
  <si>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</si>
  <si>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</si>
  <si>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</si>
  <si>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</si>
  <si>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</si>
  <si>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</si>
  <si>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</si>
  <si>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</si>
  <si>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</si>
  <si>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</si>
  <si>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</si>
  <si>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</si>
  <si>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</si>
  <si>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</si>
  <si>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</si>
  <si>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</si>
  <si>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</si>
  <si>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</si>
  <si>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</si>
  <si>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</si>
  <si>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</si>
  <si>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</si>
  <si>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</si>
  <si>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</si>
  <si>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</si>
  <si>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</si>
  <si>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</si>
  <si>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</si>
  <si>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</si>
  <si>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</si>
  <si>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</si>
  <si>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</si>
  <si>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</si>
  <si>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</si>
  <si>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</si>
  <si>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</si>
  <si>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</si>
  <si>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</si>
  <si>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</si>
  <si>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</si>
  <si>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</si>
  <si>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</si>
  <si>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</si>
  <si>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</si>
  <si>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</si>
  <si>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</si>
  <si>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</si>
  <si>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</si>
  <si>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</si>
  <si>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</si>
  <si>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</si>
  <si>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</si>
  <si>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</si>
  <si>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</si>
  <si>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</si>
  <si>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</si>
  <si>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</si>
  <si>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</si>
  <si>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</si>
  <si>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</si>
  <si>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</si>
  <si>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</si>
  <si>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</si>
  <si>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</si>
  <si>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</si>
  <si>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</si>
  <si>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</si>
  <si>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</si>
  <si>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</si>
  <si>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</si>
  <si>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</si>
  <si>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</si>
  <si>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</si>
  <si>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</si>
  <si>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</si>
  <si>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</si>
  <si>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</si>
  <si>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</si>
  <si>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</si>
  <si>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</si>
  <si>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</si>
  <si>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</si>
  <si>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</si>
  <si>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</si>
  <si>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</si>
  <si>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</si>
  <si>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</si>
  <si>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</si>
  <si>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</si>
  <si>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</si>
  <si>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</si>
  <si>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</si>
  <si>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</si>
  <si>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</si>
  <si>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</si>
  <si>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</si>
  <si>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</si>
  <si>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</si>
  <si>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</si>
  <si>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</si>
  <si>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</si>
  <si>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</si>
  <si>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</si>
  <si>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</si>
  <si>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</si>
  <si>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</si>
  <si>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</si>
  <si>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</si>
  <si>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</si>
  <si>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</si>
  <si>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</si>
  <si>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</si>
  <si>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</si>
  <si>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</si>
  <si>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</si>
  <si>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</si>
  <si>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</si>
  <si>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</si>
  <si>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</si>
  <si>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</si>
  <si>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</si>
  <si>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</si>
  <si>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</si>
  <si>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</si>
  <si>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</si>
  <si>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</si>
  <si>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</si>
  <si>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</si>
  <si>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</si>
  <si>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</si>
  <si>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</si>
  <si>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</si>
  <si>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</si>
  <si>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</si>
  <si>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</si>
  <si>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</si>
  <si>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</si>
  <si>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</si>
  <si>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</si>
  <si>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</si>
  <si>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</si>
  <si>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</si>
  <si>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</si>
  <si>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</si>
  <si>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</si>
  <si>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</si>
  <si>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</si>
  <si>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</si>
  <si>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</si>
  <si>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</si>
  <si>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</si>
  <si>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</si>
  <si>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</si>
  <si>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</si>
  <si>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</si>
  <si>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</si>
  <si>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</si>
  <si>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</si>
  <si>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</si>
  <si>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</si>
  <si>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</si>
  <si>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</si>
  <si>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</si>
  <si>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</si>
  <si>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</si>
  <si>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</si>
  <si>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</si>
  <si>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</si>
  <si>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</si>
  <si>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</si>
  <si>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</si>
  <si>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</si>
  <si>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</si>
  <si>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</si>
  <si>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</si>
  <si>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</si>
  <si>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</si>
  <si>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</si>
  <si>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</si>
  <si>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</si>
  <si>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</si>
  <si>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</si>
  <si>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</si>
  <si>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</si>
  <si>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</si>
  <si>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</si>
  <si>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</si>
  <si>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</si>
  <si>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</si>
  <si>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</si>
  <si>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</si>
  <si>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</si>
  <si>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</si>
  <si>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</si>
  <si>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</si>
  <si>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</si>
  <si>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</si>
  <si>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</si>
  <si>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</si>
  <si>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</si>
  <si>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</si>
  <si>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</si>
  <si>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</si>
  <si>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</si>
  <si>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</si>
  <si>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</si>
  <si>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</si>
  <si>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</si>
  <si>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</si>
  <si>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</si>
  <si>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</si>
  <si>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</si>
  <si>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</si>
  <si>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</si>
  <si>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</si>
  <si>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</si>
  <si>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</si>
  <si>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</si>
  <si>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</si>
  <si>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</si>
  <si>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</si>
  <si>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</si>
  <si>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</si>
  <si>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</si>
  <si>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</si>
  <si>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</si>
  <si>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</si>
  <si>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</si>
  <si>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</si>
  <si>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</si>
  <si>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</si>
  <si>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</si>
  <si>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</si>
  <si>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</si>
  <si>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</si>
  <si>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</si>
  <si>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</si>
  <si>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</si>
  <si>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</si>
  <si>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</si>
  <si>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</si>
  <si>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</si>
  <si>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</si>
  <si>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</si>
  <si>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</si>
  <si>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</si>
  <si>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</si>
  <si>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</si>
  <si>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</si>
  <si>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</si>
  <si>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</si>
  <si>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</si>
  <si>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</si>
  <si>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</si>
  <si>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</si>
  <si>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</si>
  <si>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</si>
  <si>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</si>
  <si>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</si>
  <si>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</si>
  <si>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</si>
  <si>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</si>
  <si>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</si>
  <si>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</si>
  <si>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</si>
  <si>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</si>
  <si>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</si>
  <si>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</si>
  <si>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</si>
  <si>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</si>
  <si>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</si>
  <si>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</si>
  <si>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</si>
  <si>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</si>
  <si>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</si>
  <si>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</si>
  <si>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</si>
  <si>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</si>
  <si>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</si>
  <si>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</si>
  <si>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</si>
  <si>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</si>
  <si>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</si>
  <si>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</si>
  <si>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</si>
  <si>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</si>
  <si>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</si>
  <si>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</si>
  <si>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</si>
  <si>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</si>
  <si>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</si>
  <si>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</si>
  <si>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</si>
  <si>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</si>
  <si>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</si>
  <si>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</si>
  <si>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</si>
  <si>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</si>
  <si>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</si>
  <si>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</si>
  <si>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</si>
  <si>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</si>
  <si>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</si>
  <si>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</si>
  <si>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</si>
  <si>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</si>
  <si>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</si>
  <si>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</si>
  <si>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</si>
  <si>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</si>
  <si>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</si>
  <si>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</si>
  <si>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</si>
  <si>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</si>
  <si>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</si>
  <si>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</si>
  <si>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</si>
  <si>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</si>
  <si>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</si>
  <si>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</si>
  <si>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</si>
  <si>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</si>
  <si>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</si>
  <si>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</si>
  <si>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</si>
  <si>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</si>
  <si>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</si>
  <si>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</si>
  <si>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</si>
  <si>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</si>
  <si>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</si>
  <si>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</si>
  <si>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</si>
  <si>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</si>
  <si>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</si>
  <si>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</si>
  <si>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</si>
  <si>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</si>
  <si>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</si>
  <si>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</si>
  <si>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</si>
  <si>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</si>
  <si>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</si>
  <si>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</si>
  <si>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</si>
  <si>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</si>
  <si>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</si>
  <si>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</si>
  <si>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</si>
  <si>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</si>
  <si>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</si>
  <si>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</si>
  <si>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</si>
  <si>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</si>
  <si>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</si>
  <si>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</si>
  <si>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</si>
  <si>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</si>
  <si>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</si>
  <si>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</si>
  <si>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</si>
  <si>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</si>
  <si>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</si>
  <si>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</si>
  <si>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</si>
  <si>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</si>
  <si>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</si>
  <si>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</si>
  <si>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</si>
  <si>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</si>
  <si>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</si>
  <si>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</si>
  <si>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</si>
  <si>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</si>
  <si>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</si>
  <si>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</si>
  <si>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</si>
  <si>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</si>
  <si>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</si>
  <si>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</si>
  <si>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</si>
  <si>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</si>
  <si>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</si>
  <si>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</si>
  <si>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</si>
  <si>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</si>
  <si>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</si>
  <si>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</si>
  <si>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</si>
  <si>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</si>
  <si>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</si>
  <si>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</si>
  <si>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</si>
  <si>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</si>
  <si>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</si>
  <si>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</si>
  <si>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</si>
  <si>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</si>
  <si>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</si>
  <si>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</si>
  <si>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</si>
  <si>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</si>
  <si>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</si>
  <si>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</si>
  <si>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</si>
  <si>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</si>
  <si>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</si>
  <si>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</si>
  <si>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</si>
  <si>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</si>
  <si>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</si>
  <si>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</si>
  <si>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</si>
  <si>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</si>
  <si>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</si>
  <si>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</si>
  <si>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</si>
  <si>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</si>
  <si>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</si>
  <si>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</si>
  <si>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</si>
  <si>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</si>
  <si>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</si>
  <si>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</si>
  <si>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</si>
  <si>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</si>
  <si>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</si>
  <si>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</si>
  <si>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</si>
  <si>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</si>
  <si>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</si>
  <si>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</si>
  <si>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</si>
  <si>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</si>
  <si>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</si>
  <si>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</si>
  <si>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</si>
  <si>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</si>
  <si>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</si>
  <si>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</si>
  <si>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</si>
  <si>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</si>
  <si>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</si>
  <si>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</si>
  <si>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</si>
  <si>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</si>
  <si>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</si>
  <si>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</si>
  <si>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</si>
  <si>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</si>
  <si>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</si>
  <si>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</si>
  <si>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</si>
  <si>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</si>
  <si>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</si>
  <si>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</si>
  <si>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</si>
  <si>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</si>
  <si>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</si>
  <si>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</si>
  <si>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</si>
  <si>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</si>
  <si>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</si>
  <si>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</si>
  <si>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</si>
  <si>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</si>
  <si>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</si>
  <si>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</si>
  <si>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</si>
  <si>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</si>
  <si>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</si>
  <si>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</si>
  <si>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</si>
  <si>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</si>
  <si>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</si>
  <si>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</si>
  <si>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</si>
  <si>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</si>
  <si>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</si>
  <si>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</si>
  <si>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</si>
  <si>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</si>
  <si>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</si>
  <si>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</si>
  <si>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</si>
  <si>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</si>
  <si>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</si>
  <si>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</si>
  <si>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</si>
  <si>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</si>
  <si>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</si>
  <si>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</si>
  <si>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</si>
  <si>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</si>
  <si>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</si>
  <si>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</si>
  <si>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</si>
  <si>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</si>
  <si>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</si>
  <si>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</si>
  <si>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</si>
  <si>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</si>
  <si>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</si>
  <si>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</si>
  <si>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</si>
  <si>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</si>
  <si>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</si>
  <si>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</si>
  <si>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</si>
  <si>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</si>
  <si>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</si>
  <si>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</si>
  <si>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</si>
  <si>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</si>
  <si>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</si>
  <si>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</si>
  <si>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</si>
  <si>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</si>
  <si>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</si>
  <si>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</si>
  <si>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</si>
  <si>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</si>
  <si>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</si>
  <si>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</si>
  <si>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</si>
  <si>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</si>
  <si>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</si>
  <si>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</si>
  <si>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</si>
  <si>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</si>
  <si>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</si>
  <si>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</si>
  <si>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</si>
  <si>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</si>
  <si>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</si>
  <si>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</si>
  <si>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</si>
  <si>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</si>
  <si>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</si>
  <si>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</si>
  <si>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</si>
  <si>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</si>
  <si>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</si>
  <si>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</si>
  <si>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</si>
  <si>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</si>
  <si>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</si>
  <si>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</si>
  <si>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</si>
  <si>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</si>
  <si>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</si>
  <si>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</si>
  <si>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</si>
  <si>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</si>
  <si>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</si>
  <si>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</si>
  <si>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</si>
  <si>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</si>
  <si>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</si>
  <si>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</si>
  <si>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</si>
  <si>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</si>
  <si>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</si>
  <si>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</si>
  <si>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</si>
  <si>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</si>
  <si>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</si>
  <si>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</si>
  <si>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</si>
  <si>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</si>
  <si>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</si>
  <si>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</si>
  <si>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</si>
  <si>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</si>
  <si>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</si>
  <si>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</si>
  <si>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</si>
  <si>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</si>
  <si>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</si>
  <si>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</si>
  <si>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</si>
  <si>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</si>
  <si>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</si>
  <si>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</si>
  <si>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</si>
  <si>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</si>
  <si>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</si>
  <si>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</si>
  <si>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</si>
  <si>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</si>
  <si>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</si>
  <si>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</si>
  <si>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</si>
  <si>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</si>
  <si>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</si>
  <si>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</si>
  <si>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</si>
  <si>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</si>
  <si>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</si>
  <si>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</si>
  <si>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</si>
  <si>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</si>
  <si>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</si>
  <si>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</si>
  <si>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</si>
  <si>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</si>
  <si>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</si>
  <si>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</si>
  <si>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</si>
  <si>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</si>
  <si>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</si>
  <si>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</si>
  <si>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</si>
  <si>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</si>
  <si>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</si>
  <si>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</si>
  <si>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</si>
  <si>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</si>
  <si>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</si>
  <si>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</si>
  <si>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</si>
  <si>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</si>
  <si>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</si>
  <si>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</si>
  <si>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</si>
  <si>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</si>
  <si>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</si>
  <si>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</si>
  <si>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</si>
  <si>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</si>
  <si>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</si>
  <si>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</si>
  <si>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</si>
  <si>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</si>
  <si>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</si>
  <si>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</si>
  <si>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</si>
  <si>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</si>
  <si>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</si>
  <si>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</si>
  <si>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</si>
  <si>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</si>
  <si>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</si>
  <si>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</si>
  <si>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</si>
  <si>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</si>
  <si>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</si>
  <si>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</si>
  <si>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</si>
  <si>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</si>
  <si>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</si>
  <si>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</si>
  <si>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</si>
  <si>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</si>
  <si>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</si>
  <si>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</si>
  <si>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</si>
  <si>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</si>
  <si>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</si>
  <si>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</si>
  <si>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</si>
  <si>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</si>
  <si>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</si>
  <si>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</si>
  <si>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</si>
  <si>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</si>
  <si>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</si>
  <si>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</si>
  <si>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</si>
  <si>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</si>
  <si>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</si>
  <si>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</si>
  <si>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</si>
  <si>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</si>
  <si>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</si>
  <si>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</si>
  <si>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</si>
  <si>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</si>
  <si>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</si>
  <si>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</si>
  <si>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</si>
  <si>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</si>
  <si>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</si>
  <si>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</si>
  <si>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</si>
  <si>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</si>
  <si>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</si>
  <si>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</si>
  <si>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</si>
  <si>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</si>
  <si>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</si>
  <si>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</si>
  <si>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</si>
  <si>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</si>
  <si>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</si>
  <si>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</si>
  <si>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</si>
  <si>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</si>
  <si>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</si>
  <si>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</si>
  <si>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</si>
  <si>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</si>
  <si>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</si>
  <si>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</si>
  <si>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</si>
  <si>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</si>
  <si>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</si>
  <si>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</si>
  <si>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</si>
  <si>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</si>
  <si>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</si>
  <si>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</si>
  <si>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</si>
  <si>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</si>
  <si>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</si>
  <si>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</si>
  <si>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</si>
  <si>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</si>
  <si>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</si>
  <si>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</si>
  <si>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</si>
  <si>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</si>
  <si>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</si>
  <si>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</si>
  <si>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</si>
  <si>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</si>
  <si>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</si>
  <si>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</si>
  <si>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</si>
  <si>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</si>
  <si>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</si>
  <si>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</si>
  <si>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</si>
  <si>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</si>
  <si>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</si>
  <si>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</si>
  <si>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</si>
  <si>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</si>
  <si>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</si>
  <si>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</si>
  <si>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</si>
  <si>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</si>
  <si>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</si>
  <si>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</si>
  <si>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</si>
  <si>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</si>
  <si>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</si>
  <si>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</si>
  <si>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</si>
  <si>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</si>
  <si>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</si>
  <si>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</si>
  <si>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</si>
  <si>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</si>
  <si>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</si>
  <si>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</si>
  <si>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</si>
  <si>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</si>
  <si>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</si>
  <si>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</si>
  <si>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</si>
  <si>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</si>
  <si>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</si>
  <si>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</si>
  <si>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</si>
  <si>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</si>
  <si>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</si>
  <si>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</si>
  <si>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</si>
  <si>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</si>
  <si>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</si>
  <si>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</si>
  <si>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</si>
  <si>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</si>
  <si>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</si>
  <si>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</si>
  <si>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</si>
  <si>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</si>
  <si>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</si>
  <si>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</si>
  <si>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</si>
  <si>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</si>
  <si>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</si>
  <si>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</si>
  <si>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</si>
  <si>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</si>
  <si>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</si>
  <si>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</si>
  <si>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</si>
  <si>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</si>
  <si>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</si>
  <si>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</si>
  <si>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</si>
  <si>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</si>
  <si>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</si>
  <si>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</si>
  <si>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</si>
  <si>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</si>
  <si>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</si>
  <si>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</si>
  <si>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</si>
  <si>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</si>
  <si>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</si>
  <si>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</si>
  <si>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</si>
  <si>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</si>
  <si>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</si>
  <si>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</si>
  <si>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</si>
  <si>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</si>
  <si>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</si>
  <si>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</si>
  <si>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</si>
  <si>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</si>
  <si>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</si>
  <si>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</si>
  <si>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</si>
  <si>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</si>
  <si>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</si>
  <si>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</si>
  <si>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</si>
  <si>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</si>
  <si>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</si>
  <si>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</si>
  <si>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</si>
  <si>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</si>
  <si>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</si>
  <si>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</si>
  <si>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</si>
  <si>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</si>
  <si>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</si>
  <si>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</si>
  <si>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</si>
  <si>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</si>
  <si>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</si>
  <si>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</si>
  <si>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</si>
  <si>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</si>
  <si>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</si>
  <si>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</si>
  <si>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</si>
  <si>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</si>
  <si>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</si>
  <si>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</si>
  <si>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</si>
  <si>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</si>
  <si>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</si>
  <si>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</si>
  <si>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</si>
  <si>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</si>
  <si>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</si>
  <si>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</si>
  <si>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</si>
  <si>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</si>
  <si>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</si>
  <si>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</si>
  <si>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</si>
  <si>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</si>
  <si>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</si>
  <si>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</si>
  <si>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</si>
  <si>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</si>
  <si>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</si>
  <si>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</si>
  <si>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</si>
  <si>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</si>
  <si>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</si>
  <si>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</si>
  <si>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</si>
  <si>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</si>
  <si>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</si>
  <si>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</si>
  <si>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</si>
  <si>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</si>
  <si>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</si>
  <si>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</si>
  <si>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</si>
  <si>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</si>
  <si>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</si>
  <si>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</si>
  <si>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</si>
  <si>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</si>
  <si>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</si>
  <si>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</si>
  <si>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</si>
  <si>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</si>
  <si>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</si>
  <si>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</si>
  <si>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</si>
  <si>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</si>
  <si>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</si>
  <si>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</si>
  <si>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</si>
  <si>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</si>
  <si>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</si>
  <si>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</si>
  <si>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</si>
  <si>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</si>
  <si>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</si>
  <si>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</si>
  <si>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</si>
  <si>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</si>
  <si>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</si>
  <si>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</si>
  <si>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</si>
  <si>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</si>
  <si>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</si>
  <si>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</si>
  <si>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</si>
  <si>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</si>
  <si>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</si>
  <si>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</si>
  <si>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</si>
  <si>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</si>
  <si>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</si>
  <si>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</si>
  <si>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</si>
  <si>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</si>
  <si>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</si>
  <si>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</si>
  <si>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</si>
  <si>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</si>
  <si>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</si>
  <si>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</si>
  <si>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</si>
  <si>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</si>
  <si>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</si>
  <si>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</si>
  <si>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</si>
  <si>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</si>
  <si>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</si>
  <si>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</si>
  <si>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</si>
  <si>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</si>
  <si>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</si>
  <si>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</si>
  <si>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</si>
  <si>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</si>
  <si>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</si>
  <si>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</si>
  <si>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</si>
  <si>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</si>
  <si>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</si>
  <si>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</si>
  <si>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</si>
  <si>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</si>
  <si>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</si>
  <si>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</si>
  <si>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</si>
  <si>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</si>
  <si>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</si>
  <si>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</si>
  <si>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</si>
  <si>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</si>
  <si>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</si>
  <si>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</si>
  <si>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</si>
  <si>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</si>
  <si>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</si>
  <si>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</si>
  <si>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</si>
  <si>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</si>
  <si>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</si>
  <si>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</si>
  <si>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</si>
  <si>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</si>
  <si>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</si>
  <si>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</si>
  <si>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</si>
  <si>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</si>
  <si>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</si>
  <si>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</si>
  <si>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</si>
  <si>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</si>
  <si>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</si>
  <si>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</si>
  <si>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</si>
  <si>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</si>
  <si>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</si>
  <si>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</si>
  <si>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</si>
  <si>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</si>
  <si>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</si>
  <si>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</si>
  <si>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</si>
  <si>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</si>
  <si>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</si>
  <si>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</si>
  <si>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</si>
  <si>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</si>
  <si>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</si>
  <si>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</si>
  <si>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</si>
  <si>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</si>
  <si>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</si>
  <si>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</si>
  <si>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</si>
  <si>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</si>
  <si>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</si>
  <si>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</si>
  <si>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</si>
  <si>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</si>
  <si>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</si>
  <si>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</si>
  <si>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</si>
  <si>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</si>
  <si>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</si>
  <si>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</si>
  <si>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</si>
  <si>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</si>
  <si>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</si>
  <si>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</si>
  <si>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</si>
  <si>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</si>
  <si>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</si>
  <si>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</si>
  <si>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</si>
  <si>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</si>
  <si>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</si>
  <si>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</si>
  <si>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</si>
  <si>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</si>
  <si>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</si>
  <si>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</si>
  <si>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</si>
  <si>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</si>
  <si>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</si>
  <si>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</si>
  <si>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</si>
  <si>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</si>
  <si>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</si>
  <si>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</si>
  <si>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</si>
  <si>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</si>
  <si>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</si>
  <si>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</si>
  <si>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</si>
  <si>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</si>
  <si>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</si>
  <si>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</si>
  <si>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</si>
  <si>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</si>
  <si>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</si>
  <si>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</si>
  <si>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</si>
  <si>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</si>
  <si>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</si>
  <si>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</si>
  <si>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</si>
  <si>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</si>
  <si>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</si>
  <si>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</si>
  <si>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</si>
  <si>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</si>
  <si>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</si>
  <si>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</si>
  <si>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</si>
  <si>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</si>
  <si>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</si>
  <si>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</si>
  <si>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</si>
  <si>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</si>
  <si>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</si>
  <si>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</si>
  <si>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</si>
  <si>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</si>
  <si>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</si>
  <si>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</si>
  <si>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</si>
  <si>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</si>
  <si>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</si>
  <si>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</si>
  <si>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</si>
  <si>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</si>
  <si>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</si>
  <si>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</si>
  <si>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</si>
  <si>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</si>
  <si>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</si>
  <si>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</si>
  <si>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</si>
  <si>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</si>
  <si>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</si>
  <si>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</si>
  <si>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</si>
  <si>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</si>
  <si>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</si>
  <si>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</si>
  <si>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</si>
  <si>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</si>
  <si>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</si>
  <si>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</si>
  <si>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</si>
  <si>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</si>
  <si>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</si>
  <si>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</si>
  <si>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</si>
  <si>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</si>
  <si>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</si>
  <si>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</si>
  <si>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</si>
  <si>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</si>
  <si>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</si>
  <si>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</si>
  <si>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</si>
  <si>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</si>
  <si>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</si>
  <si>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</si>
  <si>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</si>
  <si>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</si>
  <si>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</si>
  <si>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</si>
  <si>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</si>
  <si>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</si>
  <si>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</si>
  <si>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</si>
  <si>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</si>
  <si>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</si>
  <si>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</si>
  <si>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</si>
  <si>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</si>
  <si>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</si>
  <si>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</si>
  <si>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</si>
  <si>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</si>
  <si>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</si>
  <si>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</si>
  <si>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</si>
  <si>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</si>
  <si>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</si>
  <si>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</si>
  <si>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</si>
  <si>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</si>
  <si>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</si>
  <si>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</si>
  <si>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</si>
  <si>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</si>
  <si>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</si>
  <si>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</si>
  <si>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</si>
  <si>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</si>
  <si>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</si>
  <si>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</si>
  <si>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</si>
  <si>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</si>
  <si>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</si>
  <si>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</si>
  <si>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</si>
  <si>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</si>
  <si>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</si>
  <si>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</si>
  <si>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</si>
  <si>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</si>
  <si>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</si>
  <si>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</si>
  <si>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</si>
  <si>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</si>
  <si>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</si>
  <si>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</si>
  <si>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</si>
  <si>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</si>
  <si>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</si>
  <si>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</si>
  <si>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</si>
  <si>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</si>
  <si>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</si>
  <si>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</si>
  <si>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</si>
  <si>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</si>
  <si>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</si>
  <si>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</si>
  <si>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</si>
  <si>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</si>
  <si>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</si>
  <si>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</si>
  <si>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</si>
  <si>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</si>
  <si>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</si>
  <si>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</si>
  <si>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</si>
  <si>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</si>
  <si>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</si>
  <si>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</si>
  <si>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</si>
  <si>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</si>
  <si>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</si>
  <si>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</si>
  <si>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</si>
  <si>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</si>
  <si>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</si>
  <si>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</si>
  <si>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</si>
  <si>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</si>
  <si>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</si>
  <si>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</si>
  <si>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</si>
  <si>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</si>
  <si>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</si>
  <si>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</si>
  <si>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</si>
  <si>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</si>
  <si>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</si>
  <si>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</si>
  <si>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</si>
  <si>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</si>
  <si>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</si>
  <si>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</si>
  <si>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</si>
  <si>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</si>
  <si>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</si>
  <si>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</si>
  <si>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</si>
  <si>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</si>
  <si>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</si>
  <si>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</si>
  <si>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</si>
  <si>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</si>
  <si>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</si>
  <si>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</si>
  <si>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</si>
  <si>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</si>
  <si>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</si>
  <si>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</si>
  <si>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</si>
  <si>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</si>
  <si>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</si>
  <si>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</si>
  <si>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</si>
  <si>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</si>
  <si>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</si>
  <si>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</si>
  <si>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</si>
  <si>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</si>
  <si>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</si>
  <si>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</si>
  <si>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</si>
  <si>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</si>
  <si>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</si>
  <si>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</si>
  <si>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</si>
  <si>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</si>
  <si>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</si>
  <si>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</si>
  <si>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</si>
  <si>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</si>
  <si>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</si>
  <si>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</si>
  <si>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</si>
  <si>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</si>
  <si>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</si>
  <si>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</si>
  <si>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</si>
  <si>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</si>
  <si>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</si>
  <si>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</si>
  <si>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</si>
  <si>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</si>
  <si>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</si>
  <si>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</si>
  <si>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</si>
  <si>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</si>
  <si>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</si>
  <si>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</si>
  <si>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</si>
  <si>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</si>
  <si>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</si>
  <si>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</si>
  <si>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</si>
  <si>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</si>
  <si>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</si>
  <si>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</si>
  <si>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</si>
  <si>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</si>
  <si>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</si>
  <si>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</si>
  <si>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</si>
  <si>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</si>
  <si>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</si>
  <si>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</si>
  <si>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</si>
  <si>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</si>
  <si>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</si>
  <si>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</si>
  <si>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</si>
  <si>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</si>
  <si>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</si>
  <si>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</si>
  <si>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</si>
  <si>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</si>
  <si>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</si>
  <si>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</si>
  <si>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</si>
  <si>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</si>
  <si>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</si>
  <si>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</si>
  <si>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</si>
  <si>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</si>
  <si>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</si>
  <si>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</si>
  <si>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</si>
  <si>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</si>
  <si>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</si>
  <si>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</si>
  <si>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</si>
  <si>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</si>
  <si>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</si>
  <si>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</si>
  <si>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</si>
  <si>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</si>
  <si>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</si>
  <si>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</si>
  <si>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</si>
  <si>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</si>
  <si>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</si>
  <si>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</si>
  <si>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</si>
  <si>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</si>
  <si>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</si>
  <si>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</si>
  <si>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</si>
  <si>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</si>
  <si>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</si>
  <si>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</si>
  <si>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</si>
  <si>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</si>
  <si>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</si>
  <si>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</si>
  <si>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</si>
  <si>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</si>
  <si>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</si>
  <si>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</si>
  <si>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</si>
  <si>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</si>
  <si>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</si>
  <si>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</si>
  <si>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</si>
  <si>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</si>
  <si>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</si>
  <si>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</si>
  <si>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</si>
  <si>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</si>
  <si>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</si>
  <si>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</si>
  <si>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</si>
  <si>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</si>
  <si>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</si>
  <si>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</si>
  <si>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</si>
  <si>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</si>
  <si>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</si>
  <si>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</si>
  <si>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</si>
  <si>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</si>
  <si>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</si>
  <si>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</si>
  <si>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</si>
  <si>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</si>
  <si>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</si>
  <si>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</si>
  <si>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</si>
  <si>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</si>
  <si>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</si>
  <si>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</si>
  <si>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</si>
  <si>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</si>
  <si>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</si>
  <si>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</si>
  <si>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</si>
  <si>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</si>
  <si>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</si>
  <si>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</si>
  <si>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</si>
  <si>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</si>
  <si>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</si>
  <si>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</si>
  <si>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</si>
  <si>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</si>
  <si>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</si>
  <si>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</si>
  <si>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</si>
  <si>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</si>
  <si>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</si>
  <si>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</si>
  <si>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</si>
  <si>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</si>
  <si>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</si>
  <si>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</si>
  <si>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</si>
  <si>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</si>
  <si>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</si>
  <si>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</si>
  <si>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</si>
  <si>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</si>
  <si>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</si>
  <si>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</si>
  <si>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</si>
  <si>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</si>
  <si>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</si>
  <si>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</si>
  <si>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</si>
  <si>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</si>
  <si>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</si>
  <si>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</si>
  <si>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</si>
  <si>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</si>
  <si>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</si>
  <si>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</si>
  <si>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</si>
  <si>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</si>
  <si>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</si>
  <si>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</si>
  <si>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</si>
  <si>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</si>
  <si>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</si>
  <si>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</si>
  <si>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</si>
  <si>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</si>
  <si>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</si>
  <si>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</si>
  <si>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</si>
  <si>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</si>
  <si>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</si>
  <si>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</si>
  <si>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</si>
  <si>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</si>
  <si>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</si>
  <si>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</si>
  <si>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</si>
  <si>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</si>
  <si>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</si>
  <si>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</si>
  <si>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</si>
  <si>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</si>
  <si>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</si>
  <si>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</si>
  <si>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</si>
  <si>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</si>
  <si>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</si>
  <si>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</si>
  <si>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</si>
  <si>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</si>
  <si>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</si>
  <si>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</si>
  <si>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</si>
  <si>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</si>
  <si>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</si>
  <si>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</si>
  <si>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</si>
  <si>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</si>
  <si>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</si>
  <si>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</si>
  <si>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</si>
  <si>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</si>
  <si>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</si>
  <si>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</si>
  <si>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</si>
  <si>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</si>
  <si>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</si>
  <si>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</si>
  <si>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</si>
  <si>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</si>
  <si>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</si>
  <si>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</si>
  <si>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</si>
  <si>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</si>
  <si>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</si>
  <si>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</si>
  <si>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</si>
  <si>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</si>
  <si>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</si>
  <si>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</si>
  <si>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</si>
  <si>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</si>
  <si>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</si>
  <si>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</si>
  <si>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</si>
  <si>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</si>
  <si>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</si>
  <si>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</si>
  <si>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</si>
  <si>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</si>
  <si>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</si>
  <si>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</si>
  <si>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</si>
  <si>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</si>
  <si>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</si>
  <si>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</si>
  <si>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</si>
  <si>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</si>
  <si>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</si>
  <si>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</si>
  <si>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</si>
  <si>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</si>
  <si>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</si>
  <si>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</si>
  <si>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</si>
  <si>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</si>
  <si>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</si>
  <si>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</si>
  <si>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</si>
  <si>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</si>
  <si>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</si>
  <si>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</si>
  <si>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</si>
  <si>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</si>
  <si>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</si>
  <si>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</si>
  <si>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</si>
  <si>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</si>
  <si>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</si>
  <si>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</si>
  <si>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</si>
  <si>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</si>
  <si>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</si>
  <si>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</si>
  <si>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</si>
  <si>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</si>
  <si>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</si>
  <si>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</si>
  <si>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</si>
  <si>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</si>
  <si>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</si>
  <si>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</si>
  <si>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</si>
  <si>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</si>
  <si>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</si>
  <si>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</si>
  <si>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</si>
  <si>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</si>
  <si>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</si>
  <si>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</si>
  <si>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</si>
  <si>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</si>
  <si>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</si>
  <si>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</si>
  <si>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</si>
  <si>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</si>
  <si>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</si>
  <si>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</si>
  <si>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</si>
  <si>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</si>
  <si>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</si>
  <si>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</si>
  <si>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</si>
  <si>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</si>
  <si>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</si>
  <si>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</si>
  <si>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</si>
  <si>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</si>
  <si>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</si>
  <si>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</si>
  <si>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</si>
  <si>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</si>
  <si>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</si>
  <si>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</si>
  <si>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</si>
  <si>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</si>
  <si>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</si>
  <si>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</si>
  <si>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</si>
  <si>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</si>
  <si>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</si>
  <si>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</si>
  <si>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</si>
  <si>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</si>
  <si>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</si>
  <si>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</si>
  <si>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</si>
  <si>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</si>
  <si>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</si>
  <si>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</si>
  <si>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</si>
  <si>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</si>
  <si>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</si>
  <si>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</si>
  <si>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</si>
  <si>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</si>
  <si>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</si>
  <si>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</si>
  <si>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</si>
  <si>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</si>
  <si>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</si>
  <si>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</si>
  <si>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</si>
  <si>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</si>
  <si>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</si>
  <si>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</si>
  <si>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</si>
  <si>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</si>
  <si>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</si>
  <si>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</si>
  <si>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</si>
  <si>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</si>
  <si>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</si>
  <si>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</si>
  <si>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</si>
  <si>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</si>
  <si>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</si>
  <si>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</si>
  <si>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</si>
  <si>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</si>
  <si>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</si>
  <si>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</si>
  <si>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</si>
  <si>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</si>
  <si>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</si>
  <si>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</si>
  <si>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</si>
  <si>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</si>
  <si>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</si>
  <si>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</si>
  <si>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</si>
  <si>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</si>
  <si>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</si>
  <si>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</si>
  <si>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</si>
  <si>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</si>
  <si>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</si>
  <si>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</si>
  <si>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</si>
  <si>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</si>
  <si>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</si>
  <si>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</si>
  <si>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</si>
  <si>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</si>
  <si>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</si>
  <si>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</si>
  <si>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</si>
  <si>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</si>
  <si>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</si>
  <si>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</si>
  <si>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</si>
  <si>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</si>
  <si>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</si>
  <si>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</si>
  <si>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</si>
  <si>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</si>
  <si>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</si>
  <si>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</si>
  <si>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</si>
  <si>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</si>
  <si>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</si>
  <si>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</si>
  <si>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</si>
  <si>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</si>
  <si>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</si>
  <si>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</si>
  <si>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</si>
  <si>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</si>
  <si>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</si>
  <si>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</si>
  <si>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</si>
  <si>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</si>
  <si>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</si>
  <si>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</si>
  <si>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</si>
  <si>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</si>
  <si>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</si>
  <si>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</si>
  <si>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</si>
  <si>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</si>
  <si>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</si>
  <si>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</si>
  <si>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</si>
  <si>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</si>
  <si>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</si>
  <si>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</si>
  <si>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</si>
  <si>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</si>
  <si>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</si>
  <si>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</si>
  <si>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</si>
  <si>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</si>
  <si>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</si>
  <si>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</si>
  <si>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</si>
  <si>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</si>
  <si>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</si>
  <si>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</si>
  <si>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</si>
  <si>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</si>
  <si>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</si>
  <si>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</si>
  <si>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</si>
  <si>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</si>
  <si>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</si>
  <si>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</si>
  <si>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</si>
  <si>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</si>
  <si>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</si>
  <si>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</si>
  <si>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</si>
  <si>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</si>
  <si>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</si>
  <si>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</si>
  <si>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</si>
  <si>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</si>
  <si>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</si>
  <si>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</si>
  <si>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</si>
  <si>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</si>
  <si>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</si>
  <si>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</si>
  <si>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</si>
  <si>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</si>
  <si>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</si>
  <si>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</si>
  <si>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</si>
  <si>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</si>
  <si>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</si>
  <si>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</si>
  <si>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</si>
  <si>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</si>
  <si>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</si>
  <si>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</si>
  <si>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</si>
  <si>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</si>
  <si>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</si>
  <si>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</si>
  <si>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</si>
  <si>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</si>
  <si>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</si>
  <si>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</si>
  <si>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</si>
  <si>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</si>
  <si>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</si>
  <si>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</si>
  <si>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</si>
  <si>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</si>
  <si>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</si>
  <si>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</si>
  <si>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</si>
  <si>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</si>
  <si>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</si>
  <si>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</si>
  <si>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</si>
  <si>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</si>
  <si>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</si>
  <si>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</si>
  <si>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</si>
  <si>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</si>
  <si>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</si>
  <si>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</si>
  <si>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</si>
  <si>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</si>
  <si>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</si>
  <si>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</si>
  <si>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</si>
  <si>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</si>
  <si>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</si>
  <si>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</si>
  <si>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</si>
  <si>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</si>
  <si>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</si>
  <si>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</si>
  <si>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</si>
  <si>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</si>
  <si>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</si>
  <si>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</si>
  <si>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</si>
  <si>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</si>
  <si>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</si>
  <si>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</si>
  <si>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</si>
  <si>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</si>
  <si>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</si>
  <si>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</si>
  <si>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</si>
  <si>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</si>
  <si>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</si>
  <si>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</si>
  <si>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</si>
  <si>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</si>
  <si>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</si>
  <si>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</si>
  <si>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</si>
  <si>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</si>
  <si>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</si>
  <si>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</si>
  <si>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</si>
  <si>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</si>
  <si>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</si>
  <si>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</si>
  <si>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</si>
  <si>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</si>
  <si>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</si>
  <si>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</si>
  <si>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</si>
  <si>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</si>
  <si>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</si>
  <si>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</si>
  <si>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</si>
  <si>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</si>
  <si>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</si>
  <si>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</si>
  <si>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</si>
  <si>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</si>
  <si>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</si>
  <si>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</si>
  <si>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</si>
  <si>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</si>
  <si>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</si>
  <si>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</si>
  <si>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</si>
  <si>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</si>
  <si>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</si>
  <si>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</si>
  <si>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</si>
  <si>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</si>
  <si>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</si>
  <si>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</si>
  <si>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</si>
  <si>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</si>
  <si>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</si>
  <si>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</si>
  <si>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</si>
  <si>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</si>
  <si>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</si>
  <si>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</si>
  <si>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</si>
  <si>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</si>
  <si>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</si>
  <si>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</si>
  <si>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</si>
  <si>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</si>
  <si>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</si>
  <si>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</si>
  <si>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</si>
  <si>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</si>
  <si>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</si>
  <si>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</si>
  <si>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</si>
  <si>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</si>
  <si>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</si>
  <si>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</si>
  <si>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</si>
  <si>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</si>
  <si>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</si>
  <si>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</si>
  <si>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</si>
  <si>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</si>
  <si>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</si>
  <si>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</si>
  <si>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</si>
  <si>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</si>
  <si>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</si>
  <si>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</si>
  <si>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</si>
  <si>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</si>
  <si>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</si>
  <si>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</si>
  <si>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</si>
  <si>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</si>
  <si>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</si>
  <si>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</si>
  <si>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</si>
  <si>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</si>
  <si>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</si>
  <si>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</si>
  <si>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</si>
  <si>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</si>
  <si>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</si>
  <si>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</si>
  <si>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</si>
  <si>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</si>
  <si>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</si>
  <si>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</si>
  <si>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</si>
  <si>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</si>
  <si>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</si>
  <si>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</si>
  <si>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</si>
  <si>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</si>
  <si>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</si>
  <si>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</si>
  <si>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</si>
  <si>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</si>
  <si>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</si>
  <si>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</si>
  <si>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</si>
  <si>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</si>
  <si>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</si>
  <si>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</si>
  <si>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</si>
  <si>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</si>
  <si>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</si>
  <si>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</si>
  <si>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</si>
  <si>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</si>
  <si>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</si>
  <si>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</si>
  <si>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</si>
  <si>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</si>
  <si>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</si>
  <si>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</si>
  <si>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</si>
  <si>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</si>
  <si>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</si>
  <si>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</si>
  <si>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</si>
  <si>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</si>
  <si>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</si>
  <si>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</si>
  <si>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</si>
  <si>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</si>
  <si>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</si>
  <si>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</si>
  <si>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</si>
  <si>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</si>
  <si>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</si>
  <si>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</si>
  <si>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</si>
  <si>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</si>
  <si>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</si>
  <si>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</si>
  <si>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</si>
  <si>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</si>
  <si>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</si>
  <si>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</si>
  <si>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</si>
  <si>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</si>
  <si>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</si>
  <si>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</si>
  <si>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</si>
  <si>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</si>
  <si>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</si>
  <si>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</si>
  <si>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</si>
  <si>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</si>
  <si>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</si>
  <si>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</si>
  <si>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</si>
  <si>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</si>
  <si>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</si>
  <si>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</si>
  <si>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</si>
  <si>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</si>
  <si>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</si>
  <si>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</si>
  <si>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</si>
  <si>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</si>
  <si>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</si>
  <si>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</si>
  <si>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</si>
  <si>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</si>
  <si>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</si>
  <si>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</si>
  <si>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</si>
  <si>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</si>
  <si>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</si>
  <si>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</si>
  <si>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</si>
  <si>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</si>
  <si>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</si>
  <si>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</si>
  <si>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</si>
  <si>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</si>
  <si>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</si>
  <si>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</si>
  <si>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</si>
  <si>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</si>
  <si>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</si>
  <si>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</si>
  <si>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</si>
  <si>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</si>
  <si>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</si>
  <si>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</si>
  <si>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</si>
  <si>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</si>
  <si>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</si>
  <si>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</si>
  <si>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</si>
  <si>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</si>
  <si>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</si>
  <si>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</si>
  <si>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</si>
  <si>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</si>
  <si>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</si>
  <si>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</si>
  <si>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</si>
  <si>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</si>
  <si>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</si>
  <si>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</si>
  <si>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</si>
  <si>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</si>
  <si>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</si>
  <si>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</si>
  <si>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</si>
  <si>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</si>
  <si>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</si>
  <si>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</si>
  <si>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</si>
  <si>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</si>
  <si>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</si>
  <si>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</si>
  <si>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</si>
  <si>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</si>
  <si>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</si>
  <si>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</si>
  <si>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</si>
  <si>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</si>
  <si>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</si>
  <si>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</si>
  <si>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</si>
  <si>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</si>
  <si>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</si>
  <si>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</si>
  <si>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</si>
  <si>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</si>
  <si>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</si>
  <si>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</si>
  <si>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</si>
  <si>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</si>
  <si>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</si>
  <si>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</si>
  <si>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</si>
  <si>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</si>
  <si>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</si>
  <si>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</si>
  <si>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</si>
  <si>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</si>
  <si>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</si>
  <si>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</si>
  <si>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</si>
  <si>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</si>
  <si>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</si>
  <si>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</si>
  <si>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</si>
  <si>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</si>
  <si>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</si>
  <si>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</si>
  <si>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</si>
  <si>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</si>
  <si>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</si>
  <si>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</si>
  <si>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</si>
  <si>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</si>
  <si>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</si>
  <si>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</si>
  <si>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</si>
  <si>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</si>
  <si>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</si>
  <si>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</si>
  <si>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</si>
  <si>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</si>
  <si>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</si>
  <si>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</si>
  <si>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</si>
  <si>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</si>
  <si>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</si>
  <si>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</si>
  <si>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</si>
  <si>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</si>
  <si>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</si>
  <si>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</si>
  <si>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</si>
  <si>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</si>
  <si>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</si>
  <si>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</si>
  <si>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</si>
  <si>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</si>
  <si>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</si>
  <si>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</si>
  <si>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</si>
  <si>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</si>
  <si>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</si>
  <si>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</si>
  <si>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</si>
  <si>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</si>
  <si>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</si>
  <si>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</si>
  <si>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</si>
  <si>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</si>
  <si>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</si>
  <si>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</si>
  <si>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</si>
  <si>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</si>
  <si>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</si>
  <si>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</si>
  <si>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</si>
  <si>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</si>
  <si>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</si>
  <si>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</si>
  <si>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</si>
  <si>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</si>
  <si>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</si>
  <si>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</si>
  <si>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</si>
  <si>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</si>
  <si>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</si>
  <si>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</si>
  <si>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</si>
  <si>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</si>
  <si>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</si>
  <si>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</si>
  <si>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</si>
  <si>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</si>
  <si>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</si>
  <si>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</si>
  <si>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</si>
  <si>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</si>
  <si>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</si>
  <si>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</si>
  <si>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</si>
  <si>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</si>
  <si>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</si>
  <si>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</si>
  <si>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</si>
  <si>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</si>
  <si>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</si>
  <si>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</si>
  <si>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</si>
  <si>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</si>
  <si>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</si>
  <si>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</si>
  <si>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</si>
  <si>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</si>
  <si>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</si>
  <si>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</si>
  <si>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</si>
  <si>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</si>
  <si>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</si>
  <si>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</si>
  <si>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</si>
  <si>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</si>
  <si>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</si>
  <si>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</si>
  <si>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</si>
  <si>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</si>
  <si>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</si>
  <si>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</si>
  <si>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</si>
  <si>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</si>
  <si>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</si>
  <si>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</si>
  <si>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</si>
  <si>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</si>
  <si>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</si>
  <si>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</si>
  <si>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</si>
  <si>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</si>
  <si>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</si>
  <si>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</si>
  <si>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</si>
  <si>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</si>
  <si>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</si>
  <si>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</si>
  <si>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</si>
  <si>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</si>
  <si>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</si>
  <si>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</si>
  <si>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</si>
  <si>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</si>
  <si>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</si>
  <si>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</si>
  <si>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</si>
  <si>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</si>
  <si>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</si>
  <si>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</si>
  <si>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</si>
  <si>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</si>
  <si>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</si>
  <si>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</si>
  <si>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</si>
  <si>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</si>
  <si>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</si>
  <si>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</si>
  <si>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</si>
  <si>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</si>
  <si>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</si>
  <si>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</si>
  <si>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</si>
  <si>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</si>
  <si>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</si>
  <si>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</si>
  <si>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</si>
  <si>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</si>
  <si>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</si>
  <si>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</si>
  <si>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</si>
  <si>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</si>
  <si>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</si>
  <si>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</si>
  <si>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</si>
  <si>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</si>
  <si>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</si>
  <si>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</si>
  <si>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</si>
  <si>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</si>
  <si>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</si>
  <si>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</si>
  <si>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</si>
  <si>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</si>
  <si>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</si>
  <si>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</si>
  <si>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</si>
  <si>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</si>
  <si>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</si>
  <si>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</si>
  <si>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</si>
  <si>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</si>
  <si>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</si>
  <si>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</si>
  <si>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</si>
  <si>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</si>
  <si>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</si>
  <si>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</si>
  <si>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</si>
  <si>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</si>
  <si>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</si>
  <si>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</si>
  <si>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</si>
  <si>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</si>
  <si>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</si>
  <si>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</si>
  <si>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</si>
  <si>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</si>
  <si>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</si>
  <si>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</si>
  <si>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</si>
  <si>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</si>
  <si>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</si>
  <si>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</si>
  <si>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</si>
  <si>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</si>
  <si>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</si>
  <si>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</si>
  <si>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</si>
  <si>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</si>
  <si>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</si>
  <si>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</si>
  <si>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</si>
  <si>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</si>
  <si>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</si>
  <si>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</si>
  <si>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</si>
  <si>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</si>
  <si>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</si>
  <si>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</si>
  <si>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</si>
  <si>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</si>
  <si>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</si>
  <si>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</si>
  <si>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</si>
  <si>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</si>
  <si>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</si>
  <si>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</si>
  <si>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</si>
  <si>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</si>
  <si>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</si>
  <si>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</si>
  <si>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</si>
  <si>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</si>
  <si>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</si>
  <si>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</si>
  <si>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</si>
  <si>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</si>
  <si>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</si>
  <si>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</si>
  <si>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</si>
  <si>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</si>
  <si>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</si>
  <si>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</si>
  <si>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</si>
  <si>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</si>
  <si>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</si>
  <si>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</si>
  <si>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</si>
  <si>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</si>
  <si>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</si>
  <si>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</si>
  <si>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</si>
  <si>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</si>
  <si>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</si>
  <si>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</si>
  <si>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</si>
  <si>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</si>
  <si>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</si>
  <si>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</si>
  <si>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</si>
  <si>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</si>
  <si>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</si>
  <si>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</si>
  <si>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</si>
  <si>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</si>
  <si>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</si>
  <si>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</si>
  <si>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</si>
  <si>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</si>
  <si>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</si>
  <si>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</si>
  <si>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</si>
  <si>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</si>
  <si>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</si>
  <si>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</si>
  <si>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</si>
  <si>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</si>
  <si>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</si>
  <si>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</si>
  <si>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</si>
  <si>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</si>
  <si>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</si>
  <si>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</si>
  <si>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</si>
  <si>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</si>
  <si>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</si>
  <si>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</si>
  <si>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</si>
  <si>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</si>
  <si>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</si>
  <si>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</si>
  <si>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</si>
  <si>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</si>
  <si>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</si>
  <si>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</si>
  <si>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</si>
  <si>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</si>
  <si>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</si>
  <si>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</si>
  <si>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</si>
  <si>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</si>
  <si>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</si>
  <si>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</si>
  <si>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</si>
  <si>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</si>
  <si>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</si>
  <si>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</si>
  <si>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</si>
  <si>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</si>
  <si>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</si>
  <si>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</si>
  <si>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</si>
  <si>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</si>
  <si>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</si>
  <si>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</si>
  <si>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</si>
  <si>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</si>
  <si>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</si>
  <si>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</si>
  <si>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</si>
  <si>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</si>
  <si>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</si>
  <si>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</si>
  <si>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</si>
  <si>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</si>
  <si>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</si>
  <si>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</si>
  <si>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</si>
  <si>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</si>
  <si>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</si>
  <si>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</si>
  <si>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</si>
  <si>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</si>
  <si>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</si>
  <si>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</si>
  <si>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</si>
  <si>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</si>
  <si>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</si>
  <si>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</si>
  <si>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</si>
  <si>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</si>
  <si>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</si>
  <si>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</si>
  <si>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</si>
  <si>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</si>
  <si>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</si>
  <si>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</si>
  <si>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</si>
  <si>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</si>
  <si>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</si>
  <si>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</si>
  <si>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</si>
  <si>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</si>
  <si>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</si>
  <si>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</si>
  <si>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</si>
  <si>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</si>
  <si>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</si>
  <si>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</si>
  <si>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</si>
  <si>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</si>
  <si>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</si>
  <si>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</si>
  <si>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</si>
  <si>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</si>
  <si>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</si>
  <si>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</si>
  <si>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</si>
  <si>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</si>
  <si>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</si>
  <si>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</si>
  <si>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</si>
  <si>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</si>
  <si>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</si>
  <si>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</si>
  <si>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</si>
  <si>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</si>
  <si>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</si>
  <si>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</si>
  <si>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</si>
  <si>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</si>
  <si>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</si>
  <si>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</si>
  <si>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</si>
  <si>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</si>
  <si>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</si>
  <si>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</si>
  <si>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</si>
  <si>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</si>
  <si>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</si>
  <si>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</si>
  <si>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</si>
  <si>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</si>
  <si>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</si>
  <si>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</si>
  <si>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</si>
  <si>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</si>
  <si>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</si>
  <si>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</si>
  <si>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</si>
  <si>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</si>
  <si>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</si>
  <si>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</si>
  <si>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</si>
  <si>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</si>
  <si>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</si>
  <si>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</si>
  <si>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</si>
  <si>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</si>
  <si>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</si>
  <si>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</si>
  <si>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</si>
  <si>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</si>
  <si>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</si>
  <si>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</si>
  <si>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</si>
  <si>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</si>
  <si>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</si>
  <si>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</si>
  <si>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</si>
  <si>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</si>
  <si>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</si>
  <si>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</si>
  <si>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</si>
  <si>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</si>
  <si>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</si>
  <si>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</si>
  <si>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</si>
  <si>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</si>
  <si>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</si>
  <si>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</si>
  <si>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</si>
  <si>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</si>
  <si>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</si>
  <si>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</si>
  <si>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</si>
  <si>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</si>
  <si>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</si>
  <si>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</si>
  <si>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</si>
  <si>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</si>
  <si>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</si>
  <si>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</si>
  <si>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</si>
  <si>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</si>
  <si>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</si>
  <si>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</si>
  <si>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</si>
  <si>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</si>
  <si>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</si>
  <si>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</si>
  <si>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</si>
  <si>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</si>
  <si>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</si>
  <si>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</si>
  <si>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</si>
  <si>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</si>
  <si>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</si>
  <si>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</si>
  <si>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</si>
  <si>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</si>
  <si>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</si>
  <si>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</si>
  <si>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</si>
  <si>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</si>
  <si>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</si>
  <si>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</si>
  <si>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</si>
  <si>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</si>
  <si>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</si>
  <si>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</si>
  <si>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</si>
  <si>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</si>
  <si>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</si>
  <si>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</si>
  <si>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</si>
  <si>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</si>
  <si>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</si>
  <si>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</si>
  <si>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</si>
  <si>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</si>
  <si>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</si>
  <si>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</si>
  <si>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</si>
  <si>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</si>
  <si>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</si>
  <si>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</si>
  <si>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</si>
  <si>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</si>
  <si>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</si>
  <si>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</si>
  <si>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</si>
  <si>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</si>
  <si>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</si>
  <si>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</si>
  <si>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</si>
  <si>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</si>
  <si>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</si>
  <si>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</si>
  <si>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</si>
  <si>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</si>
  <si>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</si>
  <si>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</si>
  <si>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</si>
  <si>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</si>
  <si>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</si>
  <si>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</si>
  <si>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</si>
  <si>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</si>
  <si>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</si>
  <si>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</si>
  <si>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</si>
  <si>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</si>
  <si>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</si>
  <si>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</si>
  <si>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</si>
  <si>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</si>
  <si>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</si>
  <si>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</si>
  <si>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</si>
  <si>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</si>
  <si>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</si>
  <si>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</si>
  <si>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</si>
  <si>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</si>
  <si>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</si>
  <si>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</si>
  <si>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</si>
  <si>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</si>
  <si>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</si>
  <si>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</si>
  <si>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</si>
  <si>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</si>
  <si>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</si>
  <si>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</si>
  <si>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</si>
  <si>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</si>
  <si>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</si>
  <si>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</si>
  <si>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</si>
  <si>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</si>
  <si>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</si>
  <si>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</si>
  <si>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</si>
  <si>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</si>
  <si>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</si>
  <si>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</si>
  <si>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</si>
  <si>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</si>
  <si>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</si>
  <si>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</si>
  <si>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</si>
  <si>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</si>
  <si>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</si>
  <si>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</si>
  <si>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</si>
  <si>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</si>
  <si>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</si>
  <si>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</si>
  <si>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</si>
  <si>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</si>
  <si>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</si>
  <si>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</si>
  <si>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</si>
  <si>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</si>
  <si>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</si>
  <si>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</si>
  <si>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</si>
  <si>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</si>
  <si>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</si>
  <si>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</si>
  <si>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</si>
  <si>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</si>
  <si>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</si>
  <si>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</si>
  <si>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</si>
  <si>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</si>
  <si>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</si>
  <si>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</si>
  <si>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</si>
  <si>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</si>
  <si>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</si>
  <si>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</si>
  <si>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</si>
  <si>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</si>
  <si>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</si>
  <si>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</si>
  <si>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</si>
  <si>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</si>
  <si>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</si>
  <si>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</si>
  <si>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</si>
  <si>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</si>
  <si>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</si>
  <si>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</si>
  <si>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</si>
  <si>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</si>
  <si>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</si>
  <si>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</si>
  <si>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</si>
  <si>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</si>
  <si>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</si>
  <si>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</si>
  <si>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</si>
  <si>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</si>
  <si>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</si>
  <si>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</si>
  <si>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</si>
  <si>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</si>
  <si>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</si>
  <si>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</si>
  <si>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</si>
  <si>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</si>
  <si>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</si>
  <si>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</si>
  <si>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</si>
  <si>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</si>
  <si>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</si>
  <si>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</si>
  <si>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</si>
  <si>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</si>
  <si>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</si>
  <si>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</si>
  <si>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</si>
  <si>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</si>
  <si>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</si>
  <si>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</si>
  <si>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</si>
  <si>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</si>
  <si>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</si>
  <si>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</si>
  <si>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</si>
  <si>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</si>
  <si>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</si>
  <si>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</si>
  <si>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</si>
  <si>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</si>
  <si>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</si>
  <si>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</si>
  <si>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</si>
  <si>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</si>
  <si>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</si>
  <si>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</si>
  <si>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</si>
  <si>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</si>
  <si>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</si>
  <si>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</si>
  <si>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</si>
  <si>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</si>
  <si>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</si>
  <si>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</si>
  <si>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</si>
  <si>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</si>
  <si>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</si>
  <si>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</si>
  <si>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</si>
  <si>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</si>
  <si>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</si>
  <si>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</si>
  <si>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</si>
  <si>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</si>
  <si>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</si>
  <si>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</si>
  <si>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</si>
  <si>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</si>
  <si>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</si>
  <si>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</si>
  <si>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</si>
  <si>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</si>
  <si>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</si>
  <si>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</si>
  <si>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</si>
  <si>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</si>
  <si>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</si>
  <si>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</si>
  <si>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</si>
  <si>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</si>
  <si>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</si>
  <si>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</si>
  <si>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</si>
  <si>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</si>
  <si>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</si>
  <si>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</si>
  <si>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</si>
  <si>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</si>
  <si>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</si>
  <si>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</si>
  <si>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</si>
  <si>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</si>
  <si>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</si>
  <si>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</si>
  <si>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</si>
  <si>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</si>
  <si>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</si>
  <si>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</si>
  <si>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</si>
  <si>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</si>
  <si>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</si>
  <si>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</si>
  <si>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</si>
  <si>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</si>
  <si>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</si>
  <si>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</si>
  <si>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</si>
  <si>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</si>
  <si>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</si>
  <si>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</si>
  <si>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</si>
  <si>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</si>
  <si>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</si>
  <si>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</si>
  <si>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</si>
  <si>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</si>
  <si>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</si>
  <si>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</si>
  <si>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</si>
  <si>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</si>
  <si>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</si>
  <si>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</si>
  <si>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</si>
  <si>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</si>
  <si>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</si>
  <si>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</si>
  <si>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</si>
  <si>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</si>
  <si>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</si>
  <si>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</si>
  <si>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</si>
  <si>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</si>
  <si>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</si>
  <si>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</si>
  <si>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</si>
  <si>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</si>
  <si>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</si>
  <si>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</si>
  <si>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</si>
  <si>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</si>
  <si>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</si>
  <si>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</si>
  <si>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</si>
  <si>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</si>
  <si>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</si>
  <si>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</si>
  <si>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</si>
  <si>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</si>
  <si>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</si>
  <si>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</si>
  <si>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</si>
  <si>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</si>
  <si>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</si>
  <si>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</si>
  <si>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</si>
  <si>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</si>
  <si>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</si>
  <si>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</si>
  <si>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</si>
  <si>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</si>
  <si>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</si>
  <si>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</si>
  <si>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</si>
  <si>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</si>
  <si>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</si>
  <si>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</si>
  <si>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</si>
  <si>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</si>
  <si>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</si>
  <si>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</si>
  <si>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</si>
  <si>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</si>
  <si>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</si>
  <si>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</si>
  <si>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</si>
  <si>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</si>
  <si>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</si>
  <si>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</si>
  <si>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</si>
  <si>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</si>
  <si>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</si>
  <si>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</si>
  <si>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</si>
  <si>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</si>
  <si>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</si>
  <si>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</si>
  <si>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</si>
  <si>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</si>
  <si>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</si>
  <si>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</si>
  <si>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</si>
  <si>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</si>
  <si>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</si>
  <si>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</si>
  <si>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</si>
  <si>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</si>
  <si>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</si>
  <si>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</si>
  <si>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</si>
  <si>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</si>
  <si>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</si>
  <si>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</si>
  <si>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</si>
  <si>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</si>
  <si>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</si>
  <si>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</si>
  <si>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</si>
  <si>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</si>
  <si>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</si>
  <si>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</si>
  <si>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</si>
  <si>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</si>
  <si>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</si>
  <si>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</si>
  <si>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</si>
  <si>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</si>
  <si>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</si>
  <si>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</si>
  <si>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</si>
  <si>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</si>
  <si>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</si>
  <si>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</si>
  <si>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</si>
  <si>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</si>
  <si>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</si>
  <si>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</si>
  <si>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</si>
  <si>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</si>
  <si>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</si>
  <si>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</si>
  <si>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</si>
  <si>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</si>
  <si>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</si>
  <si>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</si>
  <si>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</si>
  <si>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</si>
  <si>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</si>
  <si>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</si>
  <si>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</si>
  <si>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</si>
  <si>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</si>
  <si>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</si>
  <si>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</si>
  <si>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</si>
  <si>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</si>
  <si>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</si>
  <si>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</si>
  <si>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</si>
  <si>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</si>
  <si>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</si>
  <si>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</si>
  <si>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</si>
  <si>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</si>
  <si>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</si>
  <si>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</si>
  <si>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</si>
  <si>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</si>
  <si>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</si>
  <si>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</si>
  <si>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</si>
  <si>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</si>
  <si>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</si>
  <si>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</si>
  <si>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</si>
  <si>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</si>
  <si>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</si>
  <si>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</si>
  <si>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</si>
  <si>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</si>
  <si>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</si>
  <si>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</si>
  <si>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</si>
  <si>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</si>
  <si>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</si>
  <si>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</si>
  <si>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</si>
  <si>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</si>
  <si>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</si>
  <si>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</si>
  <si>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</si>
  <si>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</si>
  <si>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</si>
  <si>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</si>
  <si>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</si>
  <si>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</si>
  <si>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</si>
  <si>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</si>
  <si>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</si>
  <si>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</si>
  <si>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</si>
  <si>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</si>
  <si>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</si>
  <si>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</si>
  <si>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</si>
  <si>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</si>
  <si>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</si>
  <si>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</si>
  <si>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</si>
  <si>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</si>
  <si>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</si>
  <si>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</si>
  <si>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</si>
  <si>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</si>
  <si>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</si>
  <si>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</si>
  <si>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</si>
  <si>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</si>
  <si>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</si>
  <si>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</si>
  <si>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</si>
  <si>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</si>
  <si>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</si>
  <si>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</si>
  <si>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</si>
  <si>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</si>
  <si>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</si>
  <si>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</si>
  <si>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</si>
  <si>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</si>
  <si>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</si>
  <si>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</si>
  <si>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</si>
  <si>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</si>
  <si>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</si>
  <si>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</si>
  <si>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</si>
  <si>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</si>
  <si>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</si>
  <si>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</si>
  <si>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</si>
  <si>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</si>
  <si>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</si>
  <si>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</si>
  <si>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</si>
  <si>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</si>
  <si>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</si>
  <si>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</si>
  <si>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</si>
  <si>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</si>
  <si>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</si>
  <si>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</si>
  <si>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</si>
  <si>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</si>
  <si>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</si>
  <si>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</si>
  <si>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</si>
  <si>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</si>
  <si>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</si>
  <si>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</si>
  <si>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</si>
  <si>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</si>
  <si>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</si>
  <si>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</si>
  <si>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</si>
  <si>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</si>
  <si>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</si>
  <si>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</si>
  <si>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</si>
  <si>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</si>
  <si>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</si>
  <si>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</si>
  <si>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</si>
  <si>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</si>
  <si>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</si>
  <si>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</si>
  <si>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</si>
  <si>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</si>
  <si>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</si>
  <si>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</si>
  <si>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</si>
  <si>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</si>
  <si>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</si>
  <si>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</si>
  <si>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</si>
  <si>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</si>
  <si>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</si>
  <si>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</si>
  <si>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</si>
  <si>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</si>
  <si>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</si>
  <si>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</si>
  <si>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</si>
  <si>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</si>
  <si>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</si>
  <si>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</si>
  <si>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</si>
  <si>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</si>
  <si>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</si>
  <si>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</si>
  <si>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</si>
  <si>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</si>
  <si>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</si>
  <si>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</si>
  <si>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</si>
  <si>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</si>
  <si>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</si>
  <si>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</si>
  <si>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</si>
  <si>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</si>
  <si>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</si>
  <si>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</si>
  <si>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</si>
  <si>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</si>
  <si>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</si>
  <si>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</si>
  <si>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</si>
  <si>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</si>
  <si>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</si>
  <si>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</si>
  <si>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</si>
  <si>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</si>
  <si>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</si>
  <si>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</si>
  <si>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</si>
  <si>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</si>
  <si>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</si>
  <si>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</si>
  <si>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</si>
  <si>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</si>
  <si>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</si>
  <si>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</si>
  <si>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</si>
  <si>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</si>
  <si>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</si>
  <si>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</si>
  <si>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</si>
  <si>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</si>
  <si>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</si>
  <si>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</si>
  <si>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</si>
  <si>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</si>
  <si>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</si>
  <si>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</si>
  <si>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</si>
  <si>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</si>
  <si>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</si>
  <si>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</si>
  <si>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</si>
  <si>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</si>
  <si>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</si>
  <si>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</si>
  <si>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</si>
  <si>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</si>
  <si>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</si>
  <si>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</si>
  <si>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</si>
  <si>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</si>
  <si>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</si>
  <si>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</si>
  <si>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</si>
  <si>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</si>
  <si>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</si>
  <si>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</si>
  <si>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</si>
  <si>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</si>
  <si>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</si>
  <si>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</si>
  <si>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</si>
  <si>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</si>
  <si>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</si>
  <si>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</si>
  <si>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</si>
  <si>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</si>
  <si>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</si>
  <si>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</si>
  <si>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</si>
  <si>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</si>
  <si>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</si>
  <si>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</si>
  <si>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</si>
  <si>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</si>
  <si>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</si>
  <si>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</si>
  <si>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</si>
  <si>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</si>
  <si>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</si>
  <si>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</si>
  <si>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</si>
  <si>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</si>
  <si>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</si>
  <si>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</si>
  <si>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</si>
  <si>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</si>
  <si>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</si>
  <si>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</si>
  <si>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</si>
  <si>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</si>
  <si>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</si>
  <si>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</si>
  <si>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</si>
  <si>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</si>
  <si>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</si>
  <si>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</si>
  <si>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</si>
  <si>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</si>
  <si>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</si>
  <si>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</si>
  <si>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</si>
  <si>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</si>
  <si>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</si>
  <si>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</si>
  <si>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</si>
  <si>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</si>
  <si>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</si>
  <si>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</si>
  <si>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</si>
  <si>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</si>
  <si>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</si>
  <si>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</si>
  <si>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</si>
  <si>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</si>
  <si>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</si>
  <si>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</si>
  <si>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</si>
  <si>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</si>
  <si>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</si>
  <si>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</si>
  <si>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</si>
  <si>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</si>
  <si>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</si>
  <si>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</si>
  <si>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</si>
  <si>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</si>
  <si>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</si>
  <si>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</si>
  <si>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</si>
  <si>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</si>
  <si>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</si>
  <si>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</si>
  <si>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</si>
  <si>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</si>
  <si>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</si>
  <si>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</si>
  <si>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</si>
  <si>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</si>
  <si>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</si>
  <si>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</si>
  <si>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</si>
  <si>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</si>
  <si>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</si>
  <si>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</si>
  <si>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</si>
  <si>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</si>
  <si>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</si>
  <si>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</si>
  <si>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</si>
  <si>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</si>
  <si>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</si>
  <si>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</si>
  <si>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</si>
  <si>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</si>
  <si>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</si>
  <si>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</si>
  <si>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</si>
  <si>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</si>
  <si>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</si>
  <si>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</si>
  <si>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</si>
  <si>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</si>
  <si>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</si>
  <si>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</si>
  <si>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</si>
  <si>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</si>
  <si>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</si>
  <si>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</si>
  <si>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</si>
  <si>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</si>
  <si>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</si>
  <si>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</si>
  <si>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</si>
  <si>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</si>
  <si>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</si>
  <si>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</si>
  <si>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</si>
  <si>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</si>
  <si>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</si>
  <si>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</si>
  <si>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</si>
  <si>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</si>
  <si>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</si>
  <si>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</si>
  <si>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</si>
  <si>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</si>
  <si>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</si>
  <si>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</si>
  <si>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</si>
  <si>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</si>
  <si>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</si>
  <si>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</si>
  <si>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</si>
  <si>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</si>
  <si>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</si>
  <si>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</si>
  <si>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</si>
  <si>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</si>
  <si>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</si>
  <si>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</si>
  <si>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</si>
  <si>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</si>
  <si>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</si>
  <si>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</si>
  <si>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</si>
  <si>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</si>
  <si>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</si>
  <si>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</si>
  <si>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</si>
  <si>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</si>
  <si>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</si>
  <si>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</si>
  <si>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</si>
  <si>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</si>
  <si>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</si>
  <si>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</si>
  <si>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</si>
  <si>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</si>
  <si>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</si>
  <si>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</si>
  <si>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</si>
  <si>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</si>
  <si>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</si>
  <si>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</si>
  <si>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</si>
  <si>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</si>
  <si>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</si>
  <si>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</si>
  <si>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</si>
  <si>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</si>
  <si>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</si>
  <si>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</si>
  <si>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</si>
  <si>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</si>
  <si>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</si>
  <si>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</si>
  <si>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</si>
  <si>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</si>
  <si>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</si>
  <si>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</si>
  <si>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</si>
  <si>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</si>
  <si>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</si>
  <si>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</si>
  <si>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</si>
  <si>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</si>
  <si>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</si>
  <si>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</si>
  <si>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</si>
  <si>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</si>
  <si>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</si>
  <si>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</si>
  <si>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</si>
  <si>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</si>
  <si>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</si>
  <si>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</si>
  <si>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</si>
  <si>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</si>
  <si>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</si>
  <si>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</si>
  <si>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</si>
  <si>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</si>
  <si>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</si>
  <si>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</si>
  <si>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</si>
  <si>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</si>
  <si>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</si>
  <si>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</si>
  <si>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</si>
  <si>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</si>
  <si>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</si>
  <si>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</si>
  <si>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</si>
  <si>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</si>
  <si>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</si>
  <si>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</si>
  <si>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</si>
  <si>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</si>
  <si>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</si>
  <si>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</si>
  <si>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</si>
  <si>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</si>
  <si>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</si>
  <si>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</si>
  <si>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</si>
  <si>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</si>
  <si>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</si>
  <si>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</si>
  <si>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</si>
  <si>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</si>
  <si>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</si>
  <si>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</si>
  <si>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</si>
  <si>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</si>
  <si>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</si>
  <si>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</si>
  <si>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</si>
  <si>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</si>
  <si>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</si>
  <si>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</si>
  <si>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</si>
  <si>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</si>
  <si>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</si>
  <si>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</si>
  <si>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</si>
  <si>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</si>
  <si>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</si>
  <si>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</si>
  <si>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</si>
  <si>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</si>
  <si>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</si>
  <si>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</si>
  <si>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</si>
  <si>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</si>
  <si>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</si>
  <si>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</si>
  <si>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</si>
  <si>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</si>
  <si>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</si>
  <si>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</si>
  <si>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</si>
  <si>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</si>
  <si>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</si>
  <si>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</si>
  <si>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</si>
  <si>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</si>
  <si>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</si>
  <si>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</si>
  <si>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</si>
  <si>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</si>
  <si>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</si>
  <si>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</si>
  <si>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</si>
  <si>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</si>
  <si>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</si>
  <si>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</si>
  <si>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</si>
  <si>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</si>
  <si>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</si>
  <si>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</si>
  <si>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</si>
  <si>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</si>
  <si>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</si>
  <si>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</si>
  <si>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</si>
  <si>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</si>
  <si>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</si>
  <si>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</si>
  <si>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</si>
  <si>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</si>
  <si>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</si>
  <si>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</si>
  <si>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</si>
  <si>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</si>
  <si>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</si>
  <si>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</si>
  <si>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</si>
  <si>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</si>
  <si>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</si>
  <si>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</si>
  <si>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</si>
  <si>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</si>
  <si>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</si>
  <si>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</si>
  <si>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</si>
  <si>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</si>
  <si>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</si>
  <si>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</si>
  <si>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</si>
  <si>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</si>
  <si>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</si>
  <si>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</si>
  <si>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</si>
  <si>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</si>
  <si>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</si>
  <si>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</si>
  <si>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</si>
  <si>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</si>
  <si>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</si>
  <si>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</si>
  <si>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</si>
  <si>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</si>
  <si>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</si>
  <si>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</si>
  <si>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</si>
  <si>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</si>
  <si>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</si>
  <si>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</si>
  <si>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</si>
  <si>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</si>
  <si>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</si>
  <si>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</si>
  <si>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</si>
  <si>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</si>
  <si>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</si>
  <si>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</si>
  <si>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</si>
  <si>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</si>
  <si>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</si>
  <si>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</si>
  <si>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</si>
  <si>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</si>
  <si>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</si>
  <si>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</si>
  <si>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</si>
  <si>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</si>
  <si>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</si>
  <si>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</si>
  <si>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</si>
  <si>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</si>
  <si>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</si>
  <si>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</si>
  <si>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</si>
  <si>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</si>
  <si>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</si>
  <si>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</si>
  <si>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</si>
  <si>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</si>
  <si>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</si>
  <si>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</si>
  <si>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</si>
  <si>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</si>
  <si>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</si>
  <si>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</si>
  <si>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</si>
  <si>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</si>
  <si>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</si>
  <si>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</si>
  <si>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</si>
  <si>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</si>
  <si>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</si>
  <si>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</si>
  <si>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</si>
  <si>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</si>
  <si>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</si>
  <si>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</si>
  <si>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</si>
  <si>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</si>
  <si>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</si>
  <si>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</si>
  <si>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</si>
  <si>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</si>
  <si>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</si>
  <si>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</si>
  <si>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</si>
  <si>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</si>
  <si>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</si>
  <si>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</si>
  <si>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</si>
  <si>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</si>
  <si>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</si>
  <si>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</si>
  <si>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</si>
  <si>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</si>
  <si>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</si>
  <si>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</si>
  <si>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</si>
  <si>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</si>
  <si>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</si>
  <si>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</si>
  <si>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</si>
  <si>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</si>
  <si>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</si>
  <si>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</si>
  <si>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</si>
  <si>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</si>
  <si>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</si>
  <si>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</si>
  <si>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</si>
  <si>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</si>
  <si>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</si>
  <si>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</si>
  <si>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</si>
  <si>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</si>
  <si>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</si>
  <si>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</si>
  <si>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</si>
  <si>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</si>
  <si>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</si>
  <si>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</si>
  <si>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</si>
  <si>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</si>
  <si>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</si>
  <si>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</si>
  <si>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</si>
  <si>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</si>
  <si>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</si>
  <si>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</si>
  <si>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</si>
  <si>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</si>
  <si>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</si>
  <si>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</si>
  <si>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</si>
  <si>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</si>
  <si>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</si>
  <si>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</si>
  <si>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</si>
  <si>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</si>
  <si>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</si>
  <si>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</si>
  <si>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</si>
  <si>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</si>
  <si>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</si>
  <si>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</si>
  <si>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</si>
  <si>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</si>
  <si>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</si>
  <si>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</si>
  <si>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</si>
  <si>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</si>
  <si>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</si>
  <si>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</si>
  <si>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</si>
  <si>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</si>
  <si>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</si>
  <si>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</si>
  <si>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</si>
  <si>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</si>
  <si>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</si>
  <si>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</si>
  <si>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</si>
  <si>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</si>
  <si>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</si>
  <si>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</si>
  <si>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</si>
  <si>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</si>
  <si>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</si>
  <si>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</si>
  <si>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</si>
  <si>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</si>
  <si>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</si>
  <si>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</si>
  <si>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</si>
  <si>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</si>
  <si>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</si>
  <si>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</si>
  <si>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</si>
  <si>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</si>
  <si>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</si>
  <si>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</si>
  <si>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</si>
  <si>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</si>
  <si>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</si>
  <si>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</si>
  <si>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</si>
  <si>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</si>
  <si>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</si>
  <si>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</si>
  <si>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</si>
  <si>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</si>
  <si>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</si>
  <si>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</si>
  <si>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</si>
  <si>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</si>
  <si>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</si>
  <si>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</si>
  <si>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</si>
  <si>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</si>
  <si>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</si>
  <si>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</si>
  <si>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</si>
  <si>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</si>
  <si>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</si>
  <si>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</si>
  <si>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</si>
  <si>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</si>
  <si>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</si>
  <si>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</si>
  <si>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</si>
  <si>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</si>
  <si>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</si>
  <si>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</si>
  <si>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</si>
  <si>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</si>
  <si>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</si>
  <si>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</si>
  <si>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</si>
  <si>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</si>
  <si>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</si>
  <si>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</si>
  <si>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</si>
  <si>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</si>
  <si>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</si>
  <si>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</si>
  <si>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</si>
  <si>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</si>
  <si>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</si>
  <si>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</si>
  <si>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</si>
  <si>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</si>
  <si>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</si>
  <si>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</si>
  <si>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</si>
  <si>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</si>
  <si>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</si>
  <si>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</si>
  <si>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</si>
  <si>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</si>
  <si>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</si>
  <si>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</si>
  <si>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</si>
  <si>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</si>
  <si>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</si>
  <si>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</si>
  <si>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</si>
  <si>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</si>
  <si>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</si>
  <si>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</si>
  <si>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</si>
  <si>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</si>
  <si>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</si>
  <si>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</si>
  <si>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</si>
  <si>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</si>
  <si>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</si>
  <si>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</si>
  <si>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</si>
  <si>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</si>
  <si>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</si>
  <si>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</si>
  <si>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</si>
  <si>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</si>
  <si>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</si>
  <si>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</si>
  <si>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</si>
  <si>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</si>
  <si>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</si>
  <si>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</si>
  <si>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</si>
  <si>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</si>
  <si>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</si>
  <si>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</si>
  <si>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</si>
  <si>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</si>
  <si>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</si>
  <si>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</si>
  <si>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</si>
  <si>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</si>
  <si>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</si>
  <si>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</si>
  <si>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</si>
  <si>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</si>
  <si>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</si>
  <si>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</si>
  <si>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</si>
  <si>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</si>
  <si>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</si>
  <si>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</si>
  <si>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</si>
  <si>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</si>
  <si>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</si>
  <si>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</si>
  <si>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</si>
  <si>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</si>
  <si>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</si>
  <si>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</si>
  <si>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</si>
  <si>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</si>
  <si>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</si>
  <si>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</si>
  <si>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</si>
  <si>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</si>
  <si>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</si>
  <si>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</si>
  <si>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</si>
  <si>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</si>
  <si>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</si>
  <si>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</si>
  <si>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</si>
  <si>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</si>
  <si>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</si>
  <si>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</si>
  <si>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</si>
  <si>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</si>
  <si>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</si>
  <si>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</si>
  <si>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</si>
  <si>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</si>
  <si>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</si>
  <si>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</si>
  <si>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</si>
  <si>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</si>
  <si>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</si>
  <si>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</si>
  <si>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</si>
  <si>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</si>
  <si>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</si>
  <si>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</si>
  <si>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</si>
  <si>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</si>
  <si>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</si>
  <si>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</si>
  <si>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</si>
  <si>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</si>
  <si>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</si>
  <si>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</si>
  <si>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</si>
  <si>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</si>
  <si>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</si>
  <si>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</si>
  <si>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</si>
  <si>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</si>
  <si>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</si>
  <si>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</si>
  <si>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</si>
  <si>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</si>
  <si>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</si>
  <si>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</si>
  <si>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</si>
  <si>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</si>
  <si>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</si>
  <si>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</si>
  <si>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</si>
  <si>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</si>
  <si>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</si>
  <si>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</si>
  <si>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</si>
  <si>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</si>
  <si>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</si>
  <si>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</si>
  <si>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</si>
  <si>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</si>
  <si>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</si>
  <si>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</si>
  <si>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</si>
  <si>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</si>
  <si>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</si>
  <si>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</si>
  <si>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</si>
  <si>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</si>
  <si>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</si>
  <si>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</si>
  <si>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</si>
  <si>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</si>
  <si>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</si>
  <si>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</si>
  <si>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</si>
  <si>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</si>
  <si>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</si>
  <si>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</si>
  <si>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</si>
  <si>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</si>
  <si>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</si>
  <si>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</si>
  <si>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</si>
  <si>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</si>
  <si>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</si>
  <si>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</si>
  <si>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</si>
  <si>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</si>
  <si>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</si>
  <si>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</si>
  <si>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</si>
  <si>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</si>
  <si>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</si>
  <si>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</si>
  <si>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</si>
  <si>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</si>
  <si>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</si>
  <si>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</si>
  <si>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</si>
  <si>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</si>
  <si>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</si>
  <si>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</si>
  <si>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</si>
  <si>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</si>
  <si>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</si>
  <si>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</si>
  <si>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</si>
  <si>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</si>
  <si>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</si>
  <si>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</si>
  <si>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</si>
  <si>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</si>
  <si>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</si>
  <si>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</si>
  <si>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</si>
  <si>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</si>
  <si>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</si>
  <si>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</si>
  <si>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</si>
  <si>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</si>
  <si>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</si>
  <si>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</si>
  <si>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</si>
  <si>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</si>
  <si>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</si>
  <si>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</si>
  <si>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</si>
  <si>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</si>
  <si>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</si>
  <si>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</si>
  <si>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</si>
  <si>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</si>
  <si>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</si>
  <si>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</si>
  <si>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</si>
  <si>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</si>
  <si>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</si>
  <si>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</si>
  <si>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</si>
  <si>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</si>
  <si>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</si>
  <si>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</si>
  <si>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</si>
  <si>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</si>
  <si>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</si>
  <si>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</si>
  <si>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</si>
  <si>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</si>
  <si>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</si>
  <si>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</si>
  <si>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</si>
  <si>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</si>
  <si>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</si>
  <si>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</si>
  <si>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</si>
  <si>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</si>
  <si>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</si>
  <si>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</si>
  <si>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</si>
  <si>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</si>
  <si>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</si>
  <si>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</si>
  <si>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</si>
  <si>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</si>
  <si>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</si>
  <si>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</si>
  <si>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</si>
  <si>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</si>
  <si>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</si>
  <si>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</si>
  <si>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</si>
  <si>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</si>
  <si>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</si>
  <si>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</si>
  <si>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</si>
  <si>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</si>
  <si>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</si>
  <si>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</si>
  <si>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</si>
  <si>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</si>
  <si>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</si>
  <si>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</si>
  <si>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</si>
  <si>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</si>
  <si>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</si>
  <si>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</si>
  <si>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</si>
  <si>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</si>
  <si>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</si>
  <si>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</si>
  <si>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</si>
  <si>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</si>
  <si>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</si>
  <si>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</si>
  <si>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</si>
  <si>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</si>
  <si>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</si>
  <si>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</si>
  <si>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</si>
  <si>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</si>
  <si>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</si>
  <si>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</si>
  <si>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</si>
  <si>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</si>
  <si>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</si>
  <si>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</si>
  <si>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</si>
  <si>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</si>
  <si>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</si>
  <si>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</si>
  <si>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</si>
  <si>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</si>
  <si>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</si>
  <si>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</si>
  <si>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</si>
  <si>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</si>
  <si>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</si>
  <si>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</si>
  <si>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</si>
  <si>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</si>
  <si>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</si>
  <si>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</si>
  <si>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</si>
  <si>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</si>
  <si>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</si>
  <si>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</si>
  <si>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</si>
  <si>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</si>
  <si>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</si>
  <si>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</si>
  <si>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</si>
  <si>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</si>
  <si>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</si>
  <si>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</si>
  <si>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</si>
  <si>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</si>
  <si>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</si>
  <si>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</si>
  <si>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</si>
  <si>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</si>
  <si>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</si>
  <si>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</si>
  <si>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</si>
  <si>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</si>
  <si>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</si>
  <si>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</si>
  <si>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</si>
  <si>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</si>
  <si>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</si>
  <si>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</si>
  <si>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</si>
  <si>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</si>
  <si>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</si>
  <si>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</si>
  <si>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</si>
  <si>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</si>
  <si>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</si>
  <si>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</si>
  <si>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</si>
  <si>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</si>
  <si>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</si>
  <si>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</si>
  <si>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</si>
  <si>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</si>
  <si>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</si>
  <si>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</si>
  <si>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</si>
  <si>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</si>
  <si>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</si>
  <si>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</si>
  <si>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</si>
  <si>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</si>
  <si>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</si>
  <si>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</si>
  <si>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</si>
  <si>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</si>
  <si>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</si>
  <si>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</si>
  <si>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</si>
  <si>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</si>
  <si>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</si>
  <si>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</si>
  <si>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</si>
  <si>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</si>
  <si>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</si>
  <si>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</si>
  <si>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</si>
  <si>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</si>
  <si>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</si>
  <si>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</si>
  <si>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</si>
  <si>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</si>
  <si>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</si>
  <si>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</si>
  <si>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</si>
  <si>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</si>
  <si>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</si>
  <si>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</si>
  <si>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</si>
  <si>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</si>
  <si>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</si>
  <si>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</si>
  <si>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</si>
  <si>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</si>
  <si>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</si>
  <si>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</si>
  <si>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</si>
  <si>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</si>
  <si>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</si>
  <si>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</si>
  <si>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</si>
  <si>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</si>
  <si>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</si>
  <si>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</si>
  <si>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</si>
  <si>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</si>
  <si>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</si>
  <si>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</si>
  <si>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</si>
  <si>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</si>
  <si>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</si>
  <si>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</si>
  <si>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</si>
  <si>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</si>
  <si>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</si>
  <si>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</si>
  <si>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</si>
  <si>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</si>
  <si>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</si>
  <si>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</si>
  <si>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</si>
  <si>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</si>
  <si>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</si>
  <si>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</si>
  <si>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</si>
  <si>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</si>
  <si>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</si>
  <si>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</si>
  <si>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</si>
  <si>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</si>
  <si>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</si>
  <si>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</si>
  <si>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</si>
  <si>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</si>
  <si>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</si>
  <si>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</si>
  <si>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</si>
  <si>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</si>
  <si>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</si>
  <si>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</si>
  <si>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</si>
  <si>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</si>
  <si>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</si>
  <si>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</si>
  <si>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</si>
  <si>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</si>
  <si>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</si>
  <si>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</si>
  <si>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</si>
  <si>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</si>
  <si>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</si>
  <si>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</si>
  <si>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</si>
  <si>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</si>
  <si>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</si>
  <si>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</si>
  <si>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</si>
  <si>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</si>
  <si>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</si>
  <si>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</si>
  <si>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</si>
  <si>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</si>
  <si>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</si>
  <si>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</si>
  <si>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</si>
  <si>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</si>
  <si>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</si>
  <si>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</si>
  <si>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</si>
  <si>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</si>
  <si>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</si>
  <si>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</si>
  <si>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</si>
  <si>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</si>
  <si>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</si>
  <si>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</si>
  <si>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</si>
  <si>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</si>
  <si>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</si>
  <si>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</si>
  <si>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</si>
  <si>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</si>
  <si>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</si>
  <si>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</si>
  <si>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</si>
  <si>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</si>
  <si>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</si>
  <si>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</si>
  <si>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</si>
  <si>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</si>
  <si>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</si>
  <si>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</si>
  <si>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</si>
  <si>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</si>
  <si>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</si>
  <si>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</si>
  <si>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</si>
  <si>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</si>
  <si>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</si>
  <si>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</si>
  <si>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</si>
  <si>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</si>
  <si>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</si>
  <si>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</si>
  <si>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</si>
  <si>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</si>
  <si>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</si>
  <si>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</si>
  <si>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</si>
  <si>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</si>
  <si>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</si>
  <si>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</si>
  <si>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</si>
  <si>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</si>
  <si>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</si>
  <si>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</si>
  <si>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</si>
  <si>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</si>
  <si>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</si>
  <si>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</si>
  <si>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</si>
  <si>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</si>
  <si>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</si>
  <si>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</si>
  <si>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</si>
  <si>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</si>
  <si>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</si>
  <si>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</si>
  <si>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</si>
  <si>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</si>
  <si>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</si>
  <si>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</si>
  <si>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</si>
  <si>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</si>
  <si>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</si>
  <si>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</si>
  <si>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</si>
  <si>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</si>
  <si>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</si>
  <si>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</si>
  <si>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</si>
  <si>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</si>
  <si>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</si>
  <si>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</si>
  <si>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</si>
  <si>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</si>
  <si>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</si>
  <si>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</si>
  <si>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</si>
  <si>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</si>
  <si>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</si>
  <si>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</si>
  <si>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</si>
  <si>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</si>
  <si>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</si>
  <si>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</si>
  <si>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</si>
  <si>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</si>
  <si>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</si>
  <si>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</si>
  <si>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</si>
  <si>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</si>
  <si>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</si>
  <si>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</si>
  <si>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</si>
  <si>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</si>
  <si>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</si>
  <si>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</si>
  <si>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</si>
  <si>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</si>
  <si>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</si>
  <si>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</si>
  <si>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</si>
  <si>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</si>
  <si>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</si>
  <si>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</si>
  <si>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</si>
  <si>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</si>
  <si>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</si>
  <si>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</si>
  <si>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</si>
  <si>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</si>
  <si>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</si>
  <si>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</si>
  <si>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</si>
  <si>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</si>
  <si>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</si>
  <si>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</si>
  <si>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</si>
  <si>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</si>
  <si>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</si>
  <si>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</si>
  <si>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</si>
  <si>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</si>
  <si>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</si>
  <si>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</si>
  <si>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</si>
  <si>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</si>
  <si>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</si>
  <si>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</si>
  <si>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</si>
  <si>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</si>
  <si>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</si>
  <si>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</si>
  <si>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</si>
  <si>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</si>
  <si>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</si>
  <si>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</si>
  <si>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</si>
  <si>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</si>
  <si>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</si>
  <si>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</si>
  <si>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</si>
  <si>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</si>
  <si>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</si>
  <si>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</si>
  <si>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</si>
  <si>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</si>
  <si>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</si>
  <si>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</si>
  <si>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</si>
  <si>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</si>
  <si>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</si>
  <si>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</si>
  <si>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</si>
  <si>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</si>
  <si>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</si>
  <si>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</si>
  <si>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</si>
  <si>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</si>
  <si>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</si>
  <si>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</si>
  <si>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</si>
  <si>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</si>
  <si>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</si>
  <si>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</si>
  <si>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</si>
  <si>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</si>
  <si>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</si>
  <si>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</si>
  <si>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</si>
  <si>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</si>
  <si>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</si>
  <si>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</si>
  <si>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</si>
  <si>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</si>
  <si>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</si>
  <si>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</si>
  <si>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</si>
  <si>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</si>
  <si>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</si>
  <si>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</si>
  <si>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</si>
  <si>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</si>
  <si>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</si>
  <si>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</si>
  <si>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</si>
  <si>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</si>
  <si>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</si>
  <si>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</si>
  <si>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</si>
  <si>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</si>
  <si>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</si>
  <si>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</si>
  <si>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</si>
  <si>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</si>
  <si>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</si>
  <si>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</si>
  <si>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</si>
  <si>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</si>
  <si>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</si>
  <si>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</si>
  <si>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</si>
  <si>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</si>
  <si>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</si>
  <si>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</si>
  <si>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</si>
  <si>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</si>
  <si>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</si>
  <si>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</si>
  <si>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</si>
  <si>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</si>
  <si>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</si>
  <si>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</si>
  <si>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</si>
  <si>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</si>
  <si>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</si>
  <si>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</si>
  <si>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</si>
  <si>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</si>
  <si>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</si>
  <si>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</si>
  <si>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</si>
  <si>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</si>
  <si>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</si>
  <si>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</si>
  <si>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</si>
  <si>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</si>
  <si>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</si>
  <si>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</si>
  <si>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</si>
  <si>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</si>
  <si>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</si>
  <si>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</si>
  <si>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</si>
  <si>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</si>
  <si>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</si>
  <si>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</si>
  <si>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</si>
  <si>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</si>
  <si>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</si>
  <si>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</si>
  <si>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</si>
  <si>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</si>
  <si>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</si>
  <si>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</si>
  <si>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</si>
  <si>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</si>
  <si>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</si>
  <si>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</si>
  <si>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</si>
  <si>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</si>
  <si>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</si>
  <si>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</si>
  <si>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</si>
  <si>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</si>
  <si>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</si>
  <si>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</si>
  <si>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</si>
  <si>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</si>
  <si>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</si>
  <si>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</si>
  <si>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</si>
  <si>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</si>
  <si>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</si>
  <si>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</si>
  <si>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</si>
  <si>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</si>
  <si>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</si>
  <si>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</si>
  <si>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</si>
  <si>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</si>
  <si>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</si>
  <si>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</si>
  <si>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</si>
  <si>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</si>
  <si>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</si>
  <si>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</si>
  <si>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</si>
  <si>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</si>
  <si>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</si>
  <si>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</si>
  <si>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</si>
  <si>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</si>
  <si>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</si>
  <si>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</si>
  <si>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</si>
  <si>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</si>
  <si>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</si>
  <si>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</si>
  <si>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</si>
  <si>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</si>
  <si>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</si>
  <si>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</si>
  <si>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</si>
  <si>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</si>
  <si>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</si>
  <si>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</si>
  <si>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</si>
  <si>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</si>
  <si>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</si>
  <si>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</si>
  <si>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</si>
  <si>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</si>
  <si>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</si>
  <si>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</si>
  <si>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</si>
  <si>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</si>
  <si>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</si>
  <si>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</si>
  <si>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</si>
  <si>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</si>
  <si>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</si>
  <si>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</si>
  <si>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</si>
  <si>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</si>
  <si>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</si>
  <si>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</si>
  <si>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</si>
  <si>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</si>
  <si>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</si>
  <si>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</si>
  <si>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</si>
  <si>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</si>
  <si>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</si>
  <si>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</si>
  <si>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</si>
  <si>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</si>
  <si>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</si>
  <si>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</si>
  <si>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</si>
  <si>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</si>
  <si>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</si>
  <si>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</si>
  <si>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</si>
  <si>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</si>
  <si>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</si>
  <si>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</si>
  <si>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</si>
  <si>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</si>
  <si>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</si>
  <si>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</si>
  <si>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</si>
  <si>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</si>
  <si>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</si>
  <si>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</si>
  <si>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</si>
  <si>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</si>
  <si>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</si>
  <si>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</si>
  <si>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</si>
  <si>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</si>
  <si>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</si>
  <si>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</si>
  <si>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</si>
  <si>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</si>
  <si>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</si>
  <si>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</si>
  <si>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</si>
  <si>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</si>
  <si>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</si>
  <si>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</si>
  <si>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</si>
  <si>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</si>
  <si>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</si>
  <si>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</si>
  <si>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</si>
  <si>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</si>
  <si>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</si>
  <si>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</si>
  <si>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</si>
  <si>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</si>
  <si>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</si>
  <si>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</si>
  <si>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</si>
  <si>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</si>
  <si>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</si>
  <si>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</si>
  <si>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</si>
  <si>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</si>
  <si>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</si>
  <si>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</si>
  <si>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</si>
  <si>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</si>
  <si>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</si>
  <si>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</si>
  <si>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</si>
  <si>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</si>
  <si>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</si>
  <si>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</si>
  <si>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</si>
  <si>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</si>
  <si>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</si>
  <si>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</si>
  <si>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</si>
  <si>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</si>
  <si>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</si>
  <si>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</si>
  <si>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</si>
  <si>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</si>
  <si>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</si>
  <si>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</si>
  <si>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</si>
  <si>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</si>
  <si>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</si>
  <si>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</si>
  <si>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</si>
  <si>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</si>
  <si>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</si>
  <si>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</si>
  <si>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</si>
  <si>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</si>
  <si>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</si>
  <si>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</si>
  <si>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</si>
  <si>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</si>
  <si>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</si>
  <si>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</si>
  <si>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</si>
  <si>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</si>
  <si>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</si>
  <si>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</si>
  <si>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</si>
  <si>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</si>
  <si>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</si>
  <si>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</si>
  <si>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</si>
  <si>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</si>
  <si>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</si>
  <si>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</si>
  <si>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</si>
  <si>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</si>
  <si>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</si>
  <si>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</si>
  <si>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</si>
  <si>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</si>
  <si>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</si>
  <si>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</si>
  <si>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</si>
  <si>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</si>
  <si>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</si>
  <si>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</si>
  <si>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</si>
  <si>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</si>
  <si>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</si>
  <si>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</si>
  <si>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</si>
  <si>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</si>
  <si>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</si>
  <si>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</si>
  <si>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</si>
  <si>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</si>
  <si>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</si>
  <si>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</si>
  <si>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</si>
  <si>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</si>
  <si>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</si>
  <si>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</si>
  <si>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</si>
  <si>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</si>
  <si>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</si>
  <si>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</si>
  <si>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</si>
  <si>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</si>
  <si>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</si>
  <si>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</si>
  <si>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</si>
  <si>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</si>
  <si>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</si>
  <si>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</si>
  <si>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</si>
  <si>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</si>
  <si>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</si>
  <si>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</si>
  <si>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</si>
  <si>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</si>
  <si>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</si>
  <si>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</si>
  <si>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</si>
  <si>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</si>
  <si>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</si>
  <si>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</si>
  <si>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</si>
  <si>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</si>
  <si>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</si>
  <si>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</si>
  <si>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</si>
  <si>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</si>
  <si>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</si>
  <si>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</si>
  <si>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</si>
  <si>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</si>
  <si>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</si>
  <si>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</si>
  <si>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</si>
  <si>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</si>
  <si>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</si>
  <si>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</si>
  <si>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</si>
  <si>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</si>
  <si>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</si>
  <si>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</si>
  <si>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</si>
  <si>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</si>
  <si>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</si>
  <si>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</si>
  <si>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</si>
  <si>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</si>
  <si>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</si>
  <si>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</si>
  <si>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</si>
  <si>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</si>
  <si>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</si>
  <si>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</si>
  <si>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</si>
  <si>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</si>
  <si>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</si>
  <si>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</si>
  <si>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</si>
  <si>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</si>
  <si>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</si>
  <si>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</si>
  <si>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</si>
  <si>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</si>
  <si>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</si>
  <si>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</si>
  <si>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</si>
  <si>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</si>
  <si>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</si>
  <si>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</si>
  <si>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</si>
  <si>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</si>
  <si>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</si>
  <si>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</si>
  <si>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</si>
  <si>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</si>
  <si>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</si>
  <si>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</si>
  <si>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</si>
  <si>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</si>
  <si>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</si>
  <si>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</si>
  <si>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</si>
  <si>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</si>
  <si>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</si>
  <si>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</si>
  <si>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</si>
  <si>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</si>
  <si>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</si>
  <si>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</si>
  <si>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</si>
  <si>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</si>
  <si>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</si>
  <si>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</si>
  <si>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</si>
  <si>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</si>
  <si>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</si>
  <si>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</si>
  <si>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</si>
  <si>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</si>
  <si>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</si>
  <si>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</si>
  <si>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</si>
  <si>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</si>
  <si>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</si>
  <si>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</si>
  <si>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</si>
  <si>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</si>
  <si>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</si>
  <si>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</si>
  <si>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</si>
  <si>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</si>
  <si>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</si>
  <si>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</si>
  <si>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</si>
  <si>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</si>
  <si>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</si>
  <si>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</si>
  <si>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</si>
  <si>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</si>
  <si>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</si>
  <si>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</si>
  <si>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</si>
  <si>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</si>
  <si>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</si>
  <si>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</si>
  <si>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</si>
  <si>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</si>
  <si>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</si>
  <si>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</si>
  <si>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</si>
  <si>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</si>
  <si>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</si>
  <si>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</si>
  <si>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</si>
  <si>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</si>
  <si>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</si>
  <si>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</si>
  <si>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</si>
  <si>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</si>
  <si>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</si>
  <si>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</si>
  <si>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</si>
  <si>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</si>
  <si>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</si>
  <si>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</si>
  <si>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</si>
  <si>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</si>
  <si>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</si>
  <si>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</si>
  <si>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</si>
  <si>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</si>
  <si>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</si>
  <si>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</si>
  <si>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</si>
  <si>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</si>
  <si>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</si>
  <si>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</si>
  <si>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</si>
  <si>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</si>
  <si>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</si>
  <si>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</si>
  <si>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</si>
  <si>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</si>
  <si>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</si>
  <si>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</si>
  <si>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</si>
  <si>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</si>
  <si>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</si>
  <si>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</si>
  <si>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</si>
  <si>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</si>
  <si>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</si>
  <si>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</si>
  <si>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</si>
  <si>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</si>
  <si>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</si>
  <si>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</si>
  <si>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</si>
  <si>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</si>
  <si>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</si>
  <si>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</si>
  <si>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</si>
  <si>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</si>
  <si>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</si>
  <si>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</si>
  <si>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</si>
  <si>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</si>
  <si>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</si>
  <si>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</si>
  <si>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</si>
  <si>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</si>
  <si>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</si>
  <si>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</si>
  <si>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</si>
  <si>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</si>
  <si>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</si>
  <si>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</si>
  <si>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</si>
  <si>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</si>
  <si>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</si>
  <si>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</si>
  <si>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</si>
  <si>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</si>
  <si>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</si>
  <si>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</si>
  <si>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</si>
  <si>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</si>
  <si>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</si>
  <si>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</si>
  <si>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</si>
  <si>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</si>
  <si>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</si>
  <si>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</si>
  <si>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</si>
  <si>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</si>
  <si>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</si>
  <si>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</si>
  <si>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</si>
  <si>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</si>
  <si>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</si>
  <si>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</si>
  <si>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</si>
  <si>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</si>
  <si>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</si>
  <si>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</si>
  <si>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</si>
  <si>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</si>
  <si>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</si>
  <si>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</si>
  <si>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</si>
  <si>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</si>
  <si>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</si>
  <si>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</si>
  <si>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</si>
  <si>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</si>
  <si>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</si>
  <si>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</si>
  <si>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</si>
  <si>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</si>
  <si>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</si>
  <si>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</si>
  <si>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</si>
  <si>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</si>
  <si>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</si>
  <si>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</si>
  <si>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</si>
  <si>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</si>
  <si>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</si>
  <si>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</si>
  <si>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</si>
  <si>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</si>
  <si>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</si>
  <si>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</si>
  <si>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</si>
  <si>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</si>
  <si>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</si>
  <si>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</si>
  <si>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</si>
  <si>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</si>
  <si>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</si>
  <si>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</si>
  <si>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</si>
  <si>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</si>
  <si>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</si>
  <si>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</si>
  <si>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</si>
  <si>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</si>
  <si>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</si>
  <si>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</si>
  <si>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</si>
  <si>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</si>
  <si>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</si>
  <si>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</si>
  <si>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</si>
  <si>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</si>
  <si>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</si>
  <si>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</si>
  <si>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</si>
  <si>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</si>
  <si>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</si>
  <si>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</si>
  <si>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</si>
  <si>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</si>
  <si>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</si>
  <si>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</si>
  <si>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</si>
  <si>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</si>
  <si>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</si>
  <si>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</si>
  <si>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</si>
  <si>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</si>
  <si>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</si>
  <si>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</si>
  <si>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</si>
  <si>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</si>
  <si>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</si>
  <si>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</si>
  <si>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</si>
  <si>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</si>
  <si>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</si>
  <si>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</si>
  <si>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</si>
  <si>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</si>
  <si>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</si>
  <si>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</si>
  <si>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</si>
  <si>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</si>
  <si>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</si>
  <si>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</si>
  <si>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</si>
  <si>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</si>
  <si>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</si>
  <si>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</si>
  <si>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</si>
  <si>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</si>
  <si>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</si>
  <si>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</si>
  <si>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</si>
  <si>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</si>
  <si>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</si>
  <si>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</si>
  <si>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</si>
  <si>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</si>
  <si>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</si>
  <si>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</si>
  <si>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</si>
  <si>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</si>
  <si>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</si>
  <si>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</si>
  <si>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</si>
  <si>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</si>
  <si>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</si>
  <si>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</si>
  <si>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</si>
  <si>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</si>
  <si>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</si>
  <si>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</si>
  <si>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</si>
  <si>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</si>
  <si>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</si>
  <si>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</si>
  <si>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</si>
  <si>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</si>
  <si>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</si>
  <si>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</si>
  <si>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</si>
  <si>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</si>
  <si>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</si>
  <si>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</si>
  <si>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</si>
  <si>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</si>
  <si>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</si>
  <si>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</si>
  <si>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</si>
  <si>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</si>
  <si>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</si>
  <si>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</si>
  <si>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</si>
  <si>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</si>
  <si>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</si>
  <si>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</si>
  <si>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</si>
  <si>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</si>
  <si>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</si>
  <si>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</si>
  <si>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</si>
  <si>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</si>
  <si>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</si>
  <si>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</si>
  <si>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</si>
  <si>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</si>
  <si>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</si>
  <si>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</si>
  <si>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</si>
  <si>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</si>
  <si>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</si>
  <si>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</si>
  <si>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</si>
  <si>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</si>
  <si>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</si>
  <si>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</si>
  <si>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</si>
  <si>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</si>
  <si>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</si>
  <si>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</si>
  <si>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</si>
  <si>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</si>
  <si>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</si>
  <si>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</si>
  <si>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</si>
  <si>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</si>
  <si>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</si>
  <si>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</si>
  <si>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</si>
  <si>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</si>
  <si>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</si>
  <si>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</si>
  <si>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</si>
  <si>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</si>
  <si>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</si>
  <si>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</si>
  <si>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</si>
  <si>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</si>
  <si>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</si>
  <si>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</si>
  <si>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</si>
  <si>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</si>
  <si>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</si>
  <si>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</si>
  <si>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</si>
  <si>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</si>
  <si>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</si>
  <si>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</si>
  <si>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</si>
  <si>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</si>
  <si>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</si>
  <si>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</si>
  <si>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</si>
  <si>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</si>
  <si>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</si>
  <si>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</si>
  <si>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</si>
  <si>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</si>
  <si>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</si>
  <si>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</si>
  <si>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</si>
  <si>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</si>
  <si>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</si>
  <si>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</si>
  <si>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</si>
  <si>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</si>
  <si>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</si>
  <si>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</si>
  <si>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</si>
  <si>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</si>
  <si>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</si>
  <si>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</si>
  <si>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</si>
  <si>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</si>
  <si>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</si>
  <si>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</si>
  <si>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</si>
  <si>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</si>
  <si>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</si>
  <si>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</si>
  <si>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</si>
  <si>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</si>
  <si>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</si>
  <si>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</si>
  <si>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</si>
  <si>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</si>
  <si>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</si>
  <si>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</si>
  <si>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</si>
  <si>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</si>
  <si>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</si>
  <si>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</si>
  <si>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</si>
  <si>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</si>
  <si>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</si>
  <si>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</si>
  <si>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</si>
  <si>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</si>
  <si>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</si>
  <si>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</si>
  <si>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</si>
  <si>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</si>
  <si>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</si>
  <si>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</si>
  <si>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</si>
  <si>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</si>
  <si>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</si>
  <si>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</si>
  <si>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</si>
  <si>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</si>
  <si>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</si>
  <si>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</si>
  <si>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</si>
  <si>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</si>
  <si>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</si>
  <si>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</si>
  <si>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</si>
  <si>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</si>
  <si>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</si>
  <si>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</si>
  <si>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</si>
  <si>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</si>
  <si>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</si>
  <si>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</si>
  <si>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</si>
  <si>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</si>
  <si>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</si>
  <si>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</si>
  <si>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</si>
  <si>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</si>
  <si>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</si>
  <si>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</si>
  <si>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</si>
  <si>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</si>
  <si>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</si>
  <si>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</si>
  <si>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</si>
  <si>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</si>
  <si>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</si>
  <si>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</si>
  <si>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</si>
  <si>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</si>
  <si>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</si>
  <si>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</si>
  <si>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</si>
  <si>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</si>
  <si>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</si>
  <si>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</si>
  <si>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</si>
  <si>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</si>
  <si>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</si>
  <si>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</si>
  <si>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</si>
  <si>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</si>
  <si>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</si>
  <si>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</si>
  <si>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</si>
  <si>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</si>
  <si>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</si>
  <si>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</si>
  <si>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</si>
  <si>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</si>
  <si>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</si>
  <si>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</si>
  <si>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</si>
  <si>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</si>
  <si>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</si>
  <si>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</si>
  <si>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</si>
  <si>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</si>
  <si>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</si>
  <si>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</si>
  <si>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</si>
  <si>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</si>
  <si>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</si>
  <si>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</si>
  <si>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</si>
  <si>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</si>
  <si>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</si>
  <si>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</si>
  <si>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</si>
  <si>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</si>
  <si>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</si>
  <si>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</si>
  <si>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</si>
  <si>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</si>
  <si>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</si>
  <si>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</si>
  <si>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</si>
  <si>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</si>
  <si>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</si>
  <si>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</si>
  <si>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</si>
  <si>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</si>
  <si>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</si>
  <si>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</si>
  <si>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</si>
  <si>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</si>
  <si>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</si>
  <si>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</si>
  <si>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</si>
  <si>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</si>
  <si>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</si>
  <si>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</si>
  <si>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</si>
  <si>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</si>
  <si>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</si>
  <si>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</si>
  <si>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</si>
  <si>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</si>
  <si>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</si>
  <si>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</si>
  <si>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</si>
  <si>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</si>
  <si>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</si>
  <si>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</si>
  <si>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</si>
  <si>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</si>
  <si>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</si>
  <si>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</si>
  <si>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</si>
  <si>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</si>
  <si>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</si>
  <si>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</si>
  <si>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</si>
  <si>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</si>
  <si>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</si>
  <si>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</si>
  <si>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</si>
  <si>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</si>
  <si>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</si>
  <si>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</si>
  <si>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</si>
  <si>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</si>
  <si>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</si>
  <si>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</si>
  <si>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</si>
  <si>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</si>
  <si>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</si>
  <si>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</si>
  <si>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</si>
  <si>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</si>
  <si>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</si>
  <si>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</si>
  <si>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</si>
  <si>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</si>
  <si>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</si>
  <si>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</si>
  <si>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</si>
  <si>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</si>
  <si>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</si>
  <si>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</si>
  <si>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</si>
  <si>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</si>
  <si>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</si>
  <si>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</si>
  <si>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</si>
  <si>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</si>
  <si>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</si>
  <si>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</si>
  <si>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</si>
  <si>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</si>
  <si>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</si>
  <si>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</si>
  <si>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</si>
  <si>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</si>
  <si>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</si>
  <si>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</si>
  <si>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</si>
  <si>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</si>
  <si>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</si>
  <si>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</si>
  <si>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</si>
  <si>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</si>
  <si>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</si>
  <si>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</si>
  <si>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</si>
  <si>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</si>
  <si>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</si>
  <si>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</si>
  <si>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</si>
  <si>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</si>
  <si>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</si>
  <si>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</si>
  <si>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</si>
  <si>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</si>
  <si>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</si>
  <si>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</si>
  <si>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</si>
  <si>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</si>
  <si>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</si>
  <si>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</si>
  <si>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</si>
  <si>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</si>
  <si>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</si>
  <si>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</si>
  <si>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</si>
  <si>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</si>
  <si>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</si>
  <si>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</si>
  <si>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</si>
  <si>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</si>
  <si>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</si>
  <si>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</si>
  <si>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</si>
  <si>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</si>
  <si>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</si>
  <si>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</si>
  <si>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</si>
  <si>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</si>
  <si>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</si>
  <si>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</si>
  <si>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</si>
  <si>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</si>
  <si>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</si>
  <si>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</si>
  <si>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</si>
  <si>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</si>
  <si>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</si>
  <si>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</si>
  <si>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</si>
  <si>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</si>
  <si>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</si>
  <si>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</si>
  <si>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</si>
  <si>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</si>
  <si>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</si>
  <si>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</si>
  <si>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</si>
  <si>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</si>
  <si>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</si>
  <si>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</si>
  <si>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</si>
  <si>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</si>
  <si>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</si>
  <si>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</si>
  <si>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</si>
  <si>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</si>
  <si>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</si>
  <si>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</si>
  <si>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</si>
  <si>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</si>
  <si>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</si>
  <si>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</si>
  <si>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</si>
  <si>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</si>
  <si>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</si>
  <si>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</si>
  <si>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</si>
  <si>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</si>
  <si>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</si>
  <si>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</si>
  <si>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</si>
  <si>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</si>
  <si>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</si>
  <si>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</si>
  <si>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</si>
  <si>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</si>
  <si>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</si>
  <si>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</si>
  <si>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</si>
  <si>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</si>
  <si>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</si>
  <si>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</si>
  <si>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</si>
  <si>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</si>
  <si>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</si>
  <si>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</si>
  <si>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</si>
  <si>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</si>
  <si>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</si>
  <si>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</si>
  <si>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</si>
  <si>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</si>
  <si>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</si>
  <si>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</si>
  <si>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</si>
  <si>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</si>
  <si>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</si>
  <si>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</si>
  <si>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</si>
  <si>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</si>
  <si>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</si>
  <si>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</si>
  <si>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</si>
  <si>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</si>
  <si>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</si>
  <si>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</si>
  <si>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</si>
  <si>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</si>
  <si>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</si>
  <si>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</si>
  <si>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</si>
  <si>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</si>
  <si>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</si>
  <si>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</si>
  <si>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</si>
  <si>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</si>
  <si>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</si>
  <si>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</si>
  <si>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</si>
  <si>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</si>
  <si>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</si>
  <si>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</si>
  <si>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</si>
  <si>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</si>
  <si>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</si>
  <si>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</si>
  <si>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</si>
  <si>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</si>
  <si>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</si>
  <si>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</si>
  <si>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</si>
  <si>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</si>
  <si>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</si>
  <si>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</si>
  <si>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</si>
  <si>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</si>
  <si>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</si>
  <si>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</si>
  <si>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</si>
  <si>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</si>
  <si>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</si>
  <si>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</si>
  <si>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</si>
  <si>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</si>
  <si>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</si>
  <si>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</si>
  <si>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</si>
  <si>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</si>
  <si>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</si>
  <si>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</si>
  <si>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</si>
  <si>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</si>
  <si>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</si>
  <si>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</si>
  <si>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</si>
  <si>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</si>
  <si>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</si>
  <si>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</si>
  <si>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</si>
  <si>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</si>
  <si>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</si>
  <si>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</si>
  <si>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</si>
  <si>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</si>
  <si>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</si>
  <si>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</si>
  <si>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</si>
  <si>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</si>
  <si>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</si>
  <si>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</si>
  <si>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</si>
  <si>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</si>
  <si>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</si>
  <si>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</si>
  <si>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</si>
  <si>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</si>
  <si>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</si>
  <si>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</si>
  <si>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</si>
  <si>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</si>
  <si>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</si>
  <si>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</si>
  <si>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</si>
  <si>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</si>
  <si>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</si>
  <si>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</si>
  <si>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</si>
  <si>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</si>
  <si>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</si>
  <si>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</si>
  <si>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</si>
  <si>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</si>
  <si>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</si>
  <si>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</si>
  <si>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</si>
  <si>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</si>
  <si>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</si>
  <si>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</si>
  <si>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</si>
  <si>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</si>
  <si>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</si>
  <si>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</si>
  <si>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</si>
  <si>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</si>
  <si>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</si>
  <si>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</si>
  <si>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</si>
  <si>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</si>
  <si>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</si>
  <si>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</si>
  <si>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</si>
  <si>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</si>
  <si>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</si>
  <si>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</si>
  <si>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</si>
  <si>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</si>
  <si>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</si>
  <si>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</si>
  <si>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</si>
  <si>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</si>
  <si>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</si>
  <si>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</si>
  <si>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</si>
  <si>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</si>
  <si>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</si>
  <si>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</si>
  <si>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</si>
  <si>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</si>
  <si>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</si>
  <si>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</si>
  <si>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</si>
  <si>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</si>
  <si>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</si>
  <si>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</si>
  <si>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</si>
  <si>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</si>
  <si>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</si>
  <si>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</si>
  <si>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</si>
  <si>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</si>
  <si>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</si>
  <si>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</si>
  <si>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</si>
  <si>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</si>
  <si>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</si>
  <si>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</si>
  <si>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</si>
  <si>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</si>
  <si>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</si>
  <si>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</si>
  <si>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</si>
  <si>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</si>
  <si>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</si>
  <si>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</si>
  <si>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</si>
  <si>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</si>
  <si>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</si>
  <si>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</si>
  <si>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</si>
  <si>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</si>
  <si>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</si>
  <si>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</si>
  <si>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</si>
  <si>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</si>
  <si>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</si>
  <si>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</si>
  <si>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</si>
  <si>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</si>
  <si>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</si>
  <si>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</si>
  <si>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</si>
  <si>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</si>
  <si>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</si>
  <si>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</si>
  <si>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</si>
  <si>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</si>
  <si>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</si>
  <si>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</si>
  <si>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</si>
  <si>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</si>
  <si>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</si>
  <si>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</si>
  <si>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</si>
  <si>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</si>
  <si>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</si>
  <si>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</si>
  <si>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</si>
  <si>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</si>
  <si>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</si>
  <si>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</si>
  <si>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</si>
  <si>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</si>
  <si>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</si>
  <si>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</si>
  <si>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</si>
  <si>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</si>
  <si>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</si>
  <si>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</si>
  <si>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</si>
  <si>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</si>
  <si>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</si>
  <si>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</si>
  <si>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</si>
  <si>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</si>
  <si>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</si>
  <si>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</si>
  <si>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</si>
  <si>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</si>
  <si>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</si>
  <si>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</si>
  <si>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</si>
  <si>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</si>
  <si>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</si>
  <si>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</si>
  <si>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</si>
  <si>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</si>
  <si>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</si>
  <si>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</si>
  <si>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</si>
  <si>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</si>
  <si>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</si>
  <si>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</si>
  <si>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</si>
  <si>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</si>
  <si>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</si>
  <si>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</si>
  <si>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</si>
  <si>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</si>
  <si>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</si>
  <si>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</si>
  <si>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</si>
  <si>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</si>
  <si>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</si>
  <si>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</si>
  <si>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</si>
  <si>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</si>
  <si>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</si>
  <si>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</si>
  <si>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</si>
  <si>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</si>
  <si>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</si>
  <si>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</si>
  <si>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</si>
  <si>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</si>
  <si>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</si>
  <si>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</si>
  <si>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</si>
  <si>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</si>
  <si>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</si>
  <si>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</si>
  <si>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</si>
  <si>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</si>
  <si>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</si>
  <si>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</si>
  <si>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</si>
  <si>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</si>
  <si>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</si>
  <si>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</si>
  <si>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</si>
  <si>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</si>
  <si>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</si>
  <si>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</si>
  <si>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</si>
  <si>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</si>
  <si>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</si>
  <si>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</si>
  <si>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</si>
  <si>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</si>
  <si>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</si>
  <si>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</si>
  <si>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</si>
  <si>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</si>
  <si>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</si>
  <si>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</si>
  <si>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</si>
  <si>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</si>
  <si>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</si>
  <si>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</si>
  <si>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</si>
  <si>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</si>
  <si>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</si>
  <si>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</si>
  <si>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</si>
  <si>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</si>
  <si>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</si>
  <si>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</si>
  <si>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</si>
  <si>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</si>
  <si>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</si>
  <si>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</si>
  <si>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</si>
  <si>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</si>
  <si>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</si>
  <si>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</si>
  <si>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</si>
  <si>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</si>
  <si>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</si>
  <si>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</si>
  <si>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</si>
  <si>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</si>
  <si>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</si>
  <si>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</si>
  <si>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</si>
  <si>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</si>
  <si>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</si>
  <si>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</si>
  <si>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</si>
  <si>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</si>
  <si>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</si>
  <si>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</si>
  <si>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</si>
  <si>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</si>
  <si>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</si>
  <si>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</si>
  <si>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</si>
  <si>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</si>
  <si>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</si>
  <si>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</si>
  <si>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</si>
  <si>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</si>
  <si>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</si>
  <si>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</si>
  <si>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</si>
  <si>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</si>
  <si>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</si>
  <si>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</si>
  <si>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</si>
  <si>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</si>
  <si>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</si>
  <si>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</si>
  <si>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</si>
  <si>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</si>
  <si>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</si>
  <si>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</si>
  <si>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</si>
  <si>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</si>
  <si>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</si>
  <si>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</si>
  <si>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</si>
  <si>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</si>
  <si>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</si>
  <si>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</si>
  <si>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</si>
  <si>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</si>
  <si>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</si>
  <si>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</si>
  <si>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</si>
  <si>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</si>
  <si>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</si>
  <si>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</si>
  <si>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</si>
  <si>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</si>
  <si>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</si>
  <si>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</si>
  <si>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</si>
  <si>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</si>
  <si>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</si>
  <si>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</si>
  <si>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</si>
  <si>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</si>
  <si>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</si>
  <si>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</si>
  <si>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</si>
  <si>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</si>
  <si>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</si>
  <si>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</si>
  <si>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</si>
  <si>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</si>
  <si>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</si>
  <si>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</si>
  <si>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</si>
  <si>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</si>
  <si>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</si>
  <si>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</si>
  <si>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</si>
  <si>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</si>
  <si>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</si>
  <si>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</si>
  <si>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</si>
  <si>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</si>
  <si>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</si>
  <si>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</si>
  <si>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</si>
  <si>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</si>
  <si>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</si>
  <si>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</si>
  <si>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</si>
  <si>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</si>
  <si>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</si>
  <si>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</si>
  <si>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</si>
  <si>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</si>
  <si>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</si>
  <si>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</si>
  <si>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</si>
  <si>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</si>
  <si>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</si>
  <si>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</si>
  <si>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</si>
  <si>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</si>
  <si>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</si>
  <si>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</si>
  <si>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</si>
  <si>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</si>
  <si>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</si>
  <si>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</si>
  <si>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</si>
  <si>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</si>
  <si>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</si>
  <si>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</si>
  <si>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</si>
  <si>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</si>
  <si>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</si>
  <si>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</si>
  <si>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</si>
  <si>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</si>
  <si>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</si>
  <si>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</si>
  <si>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</si>
  <si>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</si>
  <si>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</si>
  <si>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</si>
  <si>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</si>
  <si>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</si>
  <si>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</si>
  <si>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</si>
  <si>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</si>
  <si>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</si>
  <si>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</si>
  <si>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</si>
  <si>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</si>
  <si>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</si>
  <si>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</si>
  <si>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</si>
  <si>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</si>
  <si>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</si>
  <si>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</si>
  <si>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</si>
  <si>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</si>
  <si>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</si>
  <si>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</si>
  <si>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</si>
  <si>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</si>
  <si>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</si>
  <si>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</si>
  <si>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</si>
  <si>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</si>
  <si>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</si>
  <si>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</si>
  <si>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</si>
  <si>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</si>
  <si>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</si>
  <si>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</si>
  <si>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</si>
  <si>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</si>
  <si>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</si>
  <si>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</si>
  <si>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</si>
  <si>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</si>
  <si>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</si>
  <si>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</si>
  <si>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</si>
  <si>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</si>
  <si>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</si>
  <si>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</si>
  <si>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</si>
  <si>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</si>
  <si>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</si>
  <si>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</si>
  <si>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</si>
  <si>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</si>
  <si>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</si>
  <si>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</si>
  <si>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</si>
  <si>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</si>
  <si>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</si>
  <si>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</si>
  <si>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</si>
  <si>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</si>
  <si>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</si>
  <si>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</si>
  <si>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</si>
  <si>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</si>
  <si>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</si>
  <si>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</si>
  <si>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</si>
  <si>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</si>
  <si>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</si>
  <si>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</si>
  <si>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</si>
  <si>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</si>
  <si>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</si>
  <si>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</si>
  <si>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</si>
  <si>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</si>
  <si>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</si>
  <si>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</si>
  <si>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</si>
  <si>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</si>
  <si>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</si>
  <si>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</si>
  <si>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</si>
  <si>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</si>
  <si>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</si>
  <si>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</si>
  <si>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</si>
  <si>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</si>
  <si>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</si>
  <si>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</si>
  <si>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</si>
  <si>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</si>
  <si>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</si>
  <si>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</si>
  <si>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</si>
  <si>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</si>
  <si>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</si>
  <si>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</si>
  <si>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</si>
  <si>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</si>
  <si>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</si>
  <si>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</si>
  <si>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</si>
  <si>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</si>
  <si>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</si>
  <si>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</si>
  <si>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</si>
  <si>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</si>
  <si>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</si>
  <si>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</si>
  <si>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</si>
  <si>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</si>
  <si>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</si>
  <si>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</si>
  <si>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</si>
  <si>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</si>
  <si>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</si>
  <si>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</si>
  <si>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</si>
  <si>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</si>
  <si>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</si>
  <si>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</si>
  <si>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</si>
  <si>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</si>
  <si>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</si>
  <si>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</si>
  <si>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</si>
  <si>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</si>
  <si>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</si>
  <si>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</si>
  <si>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</si>
  <si>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</si>
  <si>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</si>
  <si>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</si>
  <si>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</si>
  <si>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</si>
  <si>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</si>
  <si>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</si>
  <si>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</si>
  <si>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</si>
  <si>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</si>
  <si>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</si>
  <si>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</si>
  <si>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</si>
  <si>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</si>
  <si>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</si>
  <si>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</si>
  <si>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</si>
  <si>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</si>
  <si>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</si>
  <si>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</si>
  <si>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</si>
  <si>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</si>
  <si>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</si>
  <si>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</si>
  <si>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</si>
  <si>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</si>
  <si>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</si>
  <si>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</si>
  <si>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</si>
  <si>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</si>
  <si>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</si>
  <si>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</si>
  <si>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</si>
  <si>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</si>
  <si>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</si>
  <si>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</si>
  <si>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</si>
  <si>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</si>
  <si>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</si>
  <si>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</si>
  <si>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</si>
  <si>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</si>
  <si>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</si>
  <si>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</si>
  <si>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</si>
  <si>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</si>
  <si>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</si>
  <si>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</si>
  <si>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</si>
  <si>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</si>
  <si>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</si>
  <si>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</si>
  <si>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</si>
  <si>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</si>
  <si>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</si>
  <si>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</si>
  <si>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</si>
  <si>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</si>
  <si>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</si>
  <si>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</si>
  <si>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</si>
  <si>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</si>
  <si>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</si>
  <si>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</si>
  <si>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</si>
  <si>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</si>
  <si>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</si>
  <si>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</si>
  <si>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</si>
  <si>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</si>
  <si>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</si>
  <si>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</si>
  <si>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</si>
  <si>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</si>
  <si>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</si>
  <si>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</si>
  <si>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</si>
  <si>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</si>
  <si>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</si>
  <si>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</si>
  <si>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</si>
  <si>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</si>
  <si>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</si>
  <si>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</si>
  <si>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</si>
  <si>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</si>
  <si>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</si>
  <si>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</si>
  <si>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</si>
  <si>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</si>
  <si>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</si>
  <si>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</si>
  <si>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</si>
  <si>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</si>
  <si>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</si>
  <si>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</si>
  <si>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</si>
  <si>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</si>
  <si>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</si>
  <si>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</si>
  <si>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</si>
  <si>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</si>
  <si>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</si>
  <si>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</si>
  <si>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</si>
  <si>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</si>
  <si>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</si>
  <si>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</si>
  <si>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</si>
  <si>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</si>
  <si>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</si>
  <si>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</si>
  <si>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</si>
  <si>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</si>
  <si>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</si>
  <si>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</si>
  <si>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</si>
  <si>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</si>
  <si>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</si>
  <si>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</si>
  <si>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</si>
  <si>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</si>
  <si>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</si>
  <si>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</si>
  <si>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</si>
  <si>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</si>
  <si>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</si>
  <si>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</si>
  <si>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</si>
  <si>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</si>
  <si>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</si>
  <si>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</si>
  <si>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</si>
  <si>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</si>
  <si>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</si>
  <si>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</si>
  <si>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</si>
  <si>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</si>
  <si>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</si>
  <si>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</si>
  <si>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</si>
  <si>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</si>
  <si>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</si>
  <si>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</si>
  <si>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</si>
  <si>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</si>
  <si>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</si>
  <si>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</si>
  <si>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</si>
  <si>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</si>
  <si>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</si>
  <si>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</si>
  <si>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</si>
  <si>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</si>
  <si>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</si>
  <si>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</si>
  <si>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</si>
  <si>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</si>
  <si>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</si>
  <si>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</si>
  <si>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</si>
  <si>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</si>
  <si>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</si>
  <si>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</si>
  <si>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</si>
  <si>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</si>
  <si>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</si>
  <si>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</si>
  <si>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</si>
  <si>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</si>
  <si>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</si>
  <si>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</si>
  <si>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</si>
  <si>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</si>
  <si>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</si>
  <si>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</si>
  <si>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</si>
  <si>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</si>
  <si>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</si>
  <si>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</si>
  <si>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</si>
  <si>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</si>
  <si>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</si>
  <si>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</si>
  <si>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</si>
  <si>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</si>
  <si>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</si>
  <si>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</si>
  <si>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</si>
  <si>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</si>
  <si>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</si>
  <si>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</si>
  <si>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</si>
  <si>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</si>
  <si>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</si>
  <si>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</si>
  <si>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</si>
  <si>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</si>
  <si>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</si>
  <si>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</si>
  <si>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</si>
  <si>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</si>
  <si>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</si>
  <si>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</si>
  <si>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</si>
  <si>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</si>
  <si>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</si>
  <si>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</si>
  <si>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</si>
  <si>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</si>
  <si>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</si>
  <si>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</si>
  <si>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</si>
  <si>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</si>
  <si>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</si>
  <si>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</si>
  <si>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</si>
  <si>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</si>
  <si>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</si>
  <si>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</si>
  <si>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</si>
  <si>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</si>
  <si>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</si>
  <si>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</si>
  <si>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</si>
  <si>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</si>
  <si>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</si>
  <si>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</si>
  <si>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</si>
  <si>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</si>
  <si>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</si>
  <si>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</si>
  <si>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</si>
  <si>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</si>
  <si>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</si>
  <si>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</si>
  <si>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</si>
  <si>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</si>
  <si>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</si>
  <si>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</si>
  <si>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</si>
  <si>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</si>
  <si>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</si>
  <si>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</si>
  <si>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</si>
  <si>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</si>
  <si>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</si>
  <si>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</si>
  <si>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</si>
  <si>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</si>
  <si>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</si>
  <si>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</si>
  <si>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</si>
  <si>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</si>
  <si>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</si>
  <si>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</si>
  <si>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</si>
  <si>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</si>
  <si>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</si>
  <si>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</si>
  <si>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</si>
  <si>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</si>
  <si>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</si>
  <si>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</si>
  <si>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</si>
  <si>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</si>
  <si>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</si>
  <si>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</si>
  <si>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</si>
  <si>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</si>
  <si>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</si>
  <si>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</si>
  <si>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</si>
  <si>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</si>
  <si>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</si>
  <si>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</si>
  <si>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</si>
  <si>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</si>
  <si>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</si>
  <si>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</si>
  <si>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</si>
  <si>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</si>
  <si>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</si>
  <si>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</si>
  <si>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</si>
  <si>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</si>
  <si>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</si>
  <si>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</si>
  <si>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</si>
  <si>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</si>
  <si>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</si>
  <si>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</si>
  <si>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</si>
  <si>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</si>
  <si>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</si>
  <si>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</si>
  <si>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</si>
  <si>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</si>
  <si>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</si>
  <si>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</si>
  <si>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</si>
  <si>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</si>
  <si>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</si>
  <si>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</si>
  <si>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</si>
  <si>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</si>
  <si>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</si>
  <si>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</si>
  <si>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</si>
  <si>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</si>
  <si>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</si>
  <si>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</si>
  <si>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</si>
  <si>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</si>
  <si>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</si>
  <si>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</si>
  <si>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</si>
  <si>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</si>
  <si>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</si>
  <si>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</si>
  <si>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</si>
  <si>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</si>
  <si>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</si>
  <si>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</si>
  <si>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</si>
  <si>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</si>
  <si>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</si>
  <si>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</si>
  <si>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</si>
  <si>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</si>
  <si>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</si>
  <si>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</si>
  <si>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</si>
  <si>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</si>
  <si>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</si>
  <si>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</si>
  <si>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</si>
  <si>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</si>
  <si>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</si>
  <si>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</si>
  <si>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</si>
  <si>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</si>
  <si>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</si>
  <si>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</si>
  <si>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</si>
  <si>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</si>
  <si>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</si>
  <si>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</si>
  <si>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</si>
  <si>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</si>
  <si>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</si>
  <si>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</si>
  <si>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</si>
  <si>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</si>
  <si>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</si>
  <si>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</si>
  <si>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</si>
  <si>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</si>
  <si>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</si>
  <si>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</si>
  <si>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</si>
  <si>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</si>
  <si>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</si>
  <si>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</si>
  <si>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</si>
  <si>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</si>
  <si>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</si>
  <si>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</si>
  <si>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</si>
  <si>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</si>
  <si>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</si>
  <si>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</si>
  <si>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</si>
  <si>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</si>
  <si>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</si>
  <si>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</si>
  <si>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</si>
  <si>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</si>
  <si>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</si>
  <si>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</si>
  <si>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</si>
  <si>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</si>
  <si>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</si>
  <si>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</si>
  <si>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</si>
  <si>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</si>
  <si>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</si>
  <si>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</si>
  <si>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</si>
  <si>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</si>
  <si>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</si>
  <si>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</si>
  <si>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</si>
  <si>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</si>
  <si>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</si>
  <si>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</si>
  <si>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</si>
  <si>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</si>
  <si>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</si>
  <si>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</si>
  <si>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</si>
  <si>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</si>
  <si>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</si>
  <si>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</si>
  <si>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</si>
  <si>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</si>
  <si>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</si>
  <si>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</si>
  <si>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</si>
  <si>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</si>
  <si>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</si>
  <si>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</si>
  <si>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</si>
  <si>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</si>
  <si>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</si>
  <si>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</si>
  <si>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</si>
  <si>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</si>
  <si>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</si>
  <si>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</si>
  <si>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</si>
  <si>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</si>
  <si>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</si>
  <si>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</si>
  <si>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</si>
  <si>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</si>
  <si>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</si>
  <si>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</si>
  <si>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</si>
  <si>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</si>
  <si>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</si>
  <si>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</si>
  <si>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</si>
  <si>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</si>
  <si>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</si>
  <si>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</si>
  <si>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</si>
  <si>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</si>
  <si>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</si>
  <si>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</si>
  <si>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</si>
  <si>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</si>
  <si>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</si>
  <si>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</si>
  <si>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</si>
  <si>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</si>
  <si>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</si>
  <si>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</si>
  <si>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</si>
  <si>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</si>
  <si>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</si>
  <si>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</si>
  <si>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</si>
  <si>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</si>
  <si>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</si>
  <si>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</si>
  <si>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</si>
  <si>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</si>
  <si>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</si>
  <si>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</si>
  <si>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</si>
  <si>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</si>
  <si>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</si>
  <si>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</si>
  <si>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</si>
  <si>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</si>
  <si>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</si>
  <si>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</si>
  <si>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</si>
  <si>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</si>
  <si>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</si>
  <si>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</si>
  <si>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</si>
  <si>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</si>
  <si>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</si>
  <si>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</si>
  <si>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</si>
  <si>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</si>
  <si>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</si>
  <si>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</si>
  <si>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</si>
  <si>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</si>
  <si>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</si>
  <si>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</si>
  <si>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</si>
  <si>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</si>
  <si>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</si>
  <si>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</si>
  <si>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</si>
  <si>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</si>
  <si>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</si>
  <si>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</si>
  <si>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</si>
  <si>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</si>
  <si>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</si>
  <si>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</si>
  <si>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</si>
  <si>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</si>
  <si>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</si>
  <si>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</si>
  <si>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</si>
  <si>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</si>
  <si>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</si>
  <si>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</si>
  <si>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</si>
  <si>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</si>
  <si>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</si>
  <si>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</si>
  <si>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</si>
  <si>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</si>
  <si>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</si>
  <si>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</si>
  <si>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</si>
  <si>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</si>
  <si>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</si>
  <si>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</si>
  <si>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</si>
  <si>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</si>
  <si>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</si>
  <si>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</si>
  <si>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</si>
  <si>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</si>
  <si>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</si>
  <si>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</si>
  <si>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</si>
  <si>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</si>
  <si>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</si>
  <si>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</si>
  <si>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</si>
  <si>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</si>
  <si>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</si>
  <si>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</si>
  <si>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</si>
  <si>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</si>
  <si>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</si>
  <si>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</si>
  <si>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</si>
  <si>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</si>
  <si>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</si>
  <si>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</si>
  <si>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</si>
  <si>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</si>
  <si>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</si>
  <si>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</si>
  <si>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</si>
  <si>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</si>
  <si>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</si>
  <si>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</si>
  <si>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</si>
  <si>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</si>
  <si>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</si>
  <si>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</si>
  <si>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</si>
  <si>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</si>
  <si>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</si>
  <si>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</si>
  <si>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</si>
  <si>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</si>
  <si>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</si>
  <si>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</si>
  <si>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</si>
  <si>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</si>
  <si>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</si>
  <si>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</si>
  <si>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</si>
  <si>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</si>
  <si>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</si>
  <si>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</si>
  <si>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</si>
  <si>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</si>
  <si>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</si>
  <si>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</si>
  <si>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</si>
  <si>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</si>
  <si>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</si>
  <si>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</si>
  <si>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</si>
  <si>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</si>
  <si>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</si>
  <si>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</si>
  <si>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</si>
  <si>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</si>
  <si>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</si>
  <si>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</si>
  <si>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</si>
  <si>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</si>
  <si>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</si>
  <si>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</si>
  <si>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</si>
  <si>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</si>
  <si>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</si>
  <si>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</si>
  <si>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</si>
  <si>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</si>
  <si>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</si>
  <si>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</si>
  <si>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</si>
  <si>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</si>
  <si>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</si>
  <si>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</si>
  <si>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</si>
  <si>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</si>
  <si>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</si>
  <si>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</si>
  <si>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</si>
  <si>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</si>
  <si>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</si>
  <si>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</si>
  <si>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</si>
  <si>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</si>
  <si>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</si>
  <si>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</si>
  <si>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</si>
  <si>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</si>
  <si>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</si>
  <si>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</si>
  <si>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</si>
  <si>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</si>
  <si>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</si>
  <si>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</si>
  <si>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</si>
  <si>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</si>
  <si>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</si>
  <si>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</si>
  <si>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</si>
  <si>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</si>
  <si>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</si>
  <si>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</si>
  <si>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</si>
  <si>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</si>
  <si>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</si>
  <si>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</si>
  <si>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</si>
  <si>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</si>
  <si>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</si>
  <si>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</si>
  <si>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</si>
  <si>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</si>
  <si>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</si>
  <si>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</si>
  <si>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</si>
  <si>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</si>
  <si>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</si>
  <si>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</si>
  <si>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</si>
  <si>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</si>
  <si>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</si>
  <si>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</si>
  <si>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</si>
  <si>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</si>
  <si>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</si>
  <si>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</si>
  <si>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</si>
  <si>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</si>
  <si>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</si>
  <si>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</si>
  <si>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</si>
  <si>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</si>
  <si>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</si>
  <si>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</si>
  <si>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</si>
  <si>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</si>
  <si>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</si>
  <si>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</si>
  <si>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</si>
  <si>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</si>
  <si>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</si>
  <si>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</si>
  <si>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</si>
  <si>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</si>
  <si>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</si>
  <si>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</si>
  <si>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</si>
  <si>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</si>
  <si>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</si>
  <si>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</si>
  <si>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</si>
  <si>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</si>
  <si>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</si>
  <si>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</si>
  <si>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</si>
  <si>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</si>
  <si>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</si>
  <si>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</si>
  <si>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</si>
  <si>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</si>
  <si>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</si>
  <si>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</si>
  <si>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</si>
  <si>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</si>
  <si>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</si>
  <si>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</si>
  <si>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</si>
  <si>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</si>
  <si>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</si>
  <si>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</si>
  <si>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</si>
  <si>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</si>
  <si>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</si>
  <si>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</si>
  <si>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</si>
  <si>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</si>
  <si>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</si>
  <si>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</si>
  <si>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</si>
  <si>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</si>
  <si>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</si>
  <si>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</si>
  <si>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</si>
  <si>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</si>
  <si>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</si>
  <si>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</si>
  <si>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</si>
  <si>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</si>
  <si>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</si>
  <si>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</si>
  <si>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</si>
  <si>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</si>
  <si>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</si>
  <si>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</si>
  <si>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</si>
  <si>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</si>
  <si>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</si>
  <si>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</si>
  <si>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</si>
  <si>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</si>
  <si>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</si>
  <si>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</si>
  <si>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</si>
  <si>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</si>
  <si>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</si>
  <si>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</si>
  <si>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</si>
  <si>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</si>
  <si>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</si>
  <si>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</si>
  <si>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</si>
  <si>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</si>
  <si>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</si>
  <si>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</si>
  <si>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</si>
  <si>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</si>
  <si>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</si>
  <si>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</si>
  <si>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</si>
  <si>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</si>
  <si>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</si>
  <si>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</si>
  <si>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</si>
  <si>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</si>
  <si>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</si>
  <si>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</si>
  <si>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</si>
  <si>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</si>
  <si>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</si>
  <si>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</si>
  <si>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</si>
  <si>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</si>
  <si>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</si>
  <si>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</si>
  <si>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</si>
  <si>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</si>
  <si>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</si>
  <si>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</si>
  <si>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</si>
  <si>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</si>
  <si>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</si>
  <si>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</si>
  <si>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</si>
  <si>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</si>
  <si>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</si>
  <si>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</si>
  <si>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</si>
  <si>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</si>
  <si>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</si>
  <si>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</si>
  <si>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</si>
  <si>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</si>
  <si>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</si>
  <si>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</si>
  <si>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</si>
  <si>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</si>
  <si>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</si>
  <si>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</si>
  <si>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</si>
  <si>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</si>
  <si>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</si>
  <si>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</si>
  <si>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</si>
  <si>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</si>
  <si>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</si>
  <si>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</si>
  <si>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</si>
  <si>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</si>
  <si>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</si>
  <si>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</si>
  <si>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</si>
  <si>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</si>
  <si>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</si>
  <si>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</si>
  <si>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</si>
  <si>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</si>
  <si>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</si>
  <si>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</si>
  <si>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</si>
  <si>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</si>
  <si>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</si>
  <si>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</si>
  <si>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</si>
  <si>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</si>
  <si>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</si>
  <si>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</si>
  <si>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</si>
  <si>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</si>
  <si>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</si>
  <si>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</si>
  <si>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</si>
  <si>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</si>
  <si>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</si>
  <si>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</si>
  <si>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</si>
  <si>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</si>
  <si>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</si>
  <si>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</si>
  <si>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</si>
  <si>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</si>
  <si>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</si>
  <si>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</si>
  <si>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</si>
  <si>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</si>
  <si>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</si>
  <si>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</si>
  <si>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</si>
  <si>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</si>
  <si>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</si>
  <si>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</si>
  <si>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</si>
  <si>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</si>
  <si>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</si>
  <si>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</si>
  <si>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</si>
  <si>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</si>
  <si>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</si>
  <si>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</si>
  <si>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</si>
  <si>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</si>
  <si>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</si>
  <si>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</si>
  <si>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</si>
  <si>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</si>
  <si>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</si>
  <si>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</si>
  <si>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</si>
  <si>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</si>
  <si>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</si>
  <si>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</si>
  <si>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</si>
  <si>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</si>
  <si>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</si>
  <si>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</si>
  <si>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</si>
  <si>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</si>
  <si>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</si>
  <si>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</si>
  <si>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</si>
  <si>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</si>
  <si>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</si>
  <si>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</si>
  <si>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</si>
  <si>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</si>
  <si>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</si>
  <si>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</si>
  <si>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</si>
  <si>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</si>
  <si>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</si>
  <si>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</si>
  <si>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</si>
  <si>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</si>
  <si>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</si>
  <si>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</si>
  <si>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</si>
  <si>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</si>
  <si>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</si>
  <si>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</si>
  <si>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</si>
  <si>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</si>
  <si>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</si>
  <si>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</si>
  <si>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</si>
  <si>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</si>
  <si>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</si>
  <si>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</si>
  <si>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</si>
  <si>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</si>
  <si>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</si>
  <si>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</si>
  <si>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</si>
  <si>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</si>
  <si>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</si>
  <si>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</si>
  <si>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</si>
  <si>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</si>
  <si>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</si>
  <si>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</si>
  <si>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</si>
  <si>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</si>
  <si>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</si>
  <si>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</si>
  <si>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</si>
  <si>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</si>
  <si>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</si>
  <si>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</si>
  <si>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</si>
  <si>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</si>
  <si>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</si>
  <si>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</si>
  <si>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</si>
  <si>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</si>
  <si>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</si>
  <si>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</si>
  <si>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</si>
  <si>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</si>
  <si>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</si>
  <si>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</si>
  <si>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</si>
  <si>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</si>
  <si>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</si>
  <si>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</si>
  <si>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</si>
  <si>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</si>
  <si>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</si>
  <si>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</si>
  <si>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</si>
  <si>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</si>
  <si>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</si>
  <si>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</si>
  <si>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</si>
  <si>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</si>
  <si>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</si>
  <si>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</si>
  <si>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</si>
  <si>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</si>
  <si>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</si>
  <si>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</si>
  <si>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</si>
  <si>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</si>
  <si>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</si>
  <si>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</si>
  <si>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</si>
  <si>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</si>
  <si>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</si>
  <si>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</si>
  <si>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</si>
  <si>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</si>
  <si>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</si>
  <si>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</si>
  <si>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</si>
  <si>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</si>
  <si>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</si>
  <si>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</si>
  <si>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</si>
  <si>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</si>
  <si>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</si>
  <si>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</si>
  <si>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</si>
  <si>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</si>
  <si>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</si>
  <si>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</si>
  <si>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</si>
  <si>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</si>
  <si>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</si>
  <si>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</si>
  <si>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</si>
  <si>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</si>
  <si>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</si>
  <si>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</si>
  <si>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</si>
  <si>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</si>
  <si>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</si>
  <si>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</si>
  <si>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</si>
  <si>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</si>
  <si>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</si>
  <si>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</si>
  <si>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</si>
  <si>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</si>
  <si>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</si>
  <si>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</si>
  <si>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</si>
  <si>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</si>
  <si>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</si>
  <si>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</si>
  <si>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</si>
  <si>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</si>
  <si>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</si>
  <si>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</si>
  <si>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</si>
  <si>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</si>
  <si>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</si>
  <si>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</si>
  <si>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</si>
  <si>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</si>
  <si>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</si>
  <si>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</si>
  <si>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</si>
  <si>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</si>
  <si>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</si>
  <si>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</si>
  <si>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</si>
  <si>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</si>
  <si>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</si>
  <si>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</si>
  <si>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</si>
  <si>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</si>
  <si>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</si>
  <si>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</si>
  <si>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</si>
  <si>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</si>
  <si>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</si>
  <si>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</si>
  <si>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</si>
  <si>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</si>
  <si>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</si>
  <si>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</si>
  <si>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</si>
  <si>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</si>
  <si>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</si>
  <si>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</si>
  <si>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</si>
  <si>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</si>
  <si>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</si>
  <si>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</si>
  <si>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</si>
  <si>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</si>
  <si>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</si>
  <si>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</si>
  <si>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</si>
  <si>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</si>
  <si>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</si>
  <si>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</si>
  <si>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</si>
  <si>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</si>
  <si>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</si>
  <si>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</si>
  <si>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</si>
  <si>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</si>
  <si>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</si>
  <si>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</si>
  <si>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</si>
  <si>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</si>
  <si>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</si>
  <si>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</si>
  <si>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</si>
  <si>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</si>
  <si>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</si>
  <si>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</si>
  <si>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</si>
  <si>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</si>
  <si>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</si>
  <si>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</si>
  <si>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</si>
  <si>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</si>
  <si>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</si>
  <si>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</si>
  <si>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</si>
  <si>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</si>
  <si>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</si>
  <si>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</si>
  <si>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</si>
  <si>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</si>
  <si>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</si>
  <si>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</si>
  <si>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</si>
  <si>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</si>
  <si>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</si>
  <si>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</si>
  <si>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</si>
  <si>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</si>
  <si>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</si>
  <si>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</si>
  <si>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</si>
  <si>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</si>
  <si>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</si>
  <si>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</si>
  <si>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</si>
  <si>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</si>
  <si>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</si>
  <si>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</si>
  <si>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</si>
  <si>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</si>
  <si>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</si>
  <si>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</si>
  <si>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</si>
  <si>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</si>
  <si>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</si>
  <si>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</si>
  <si>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</si>
  <si>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</si>
  <si>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</si>
  <si>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</si>
  <si>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</si>
  <si>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</si>
  <si>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</si>
  <si>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</si>
  <si>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</si>
  <si>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</si>
  <si>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</si>
  <si>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</si>
  <si>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</si>
  <si>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</si>
  <si>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</si>
  <si>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</si>
  <si>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</si>
  <si>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</si>
  <si>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</si>
  <si>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</si>
  <si>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</si>
  <si>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</si>
  <si>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</si>
  <si>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</si>
  <si>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</si>
  <si>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</si>
  <si>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</si>
  <si>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</si>
  <si>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</si>
  <si>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</si>
  <si>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</si>
  <si>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</si>
  <si>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</si>
  <si>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</si>
  <si>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</si>
  <si>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</si>
  <si>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</si>
  <si>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</si>
  <si>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</si>
  <si>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</si>
  <si>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</si>
  <si>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</si>
  <si>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</si>
  <si>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</si>
  <si>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</si>
  <si>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</si>
  <si>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</si>
  <si>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</si>
  <si>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</si>
  <si>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</si>
  <si>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</si>
  <si>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</si>
  <si>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</si>
  <si>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</si>
  <si>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</si>
  <si>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</si>
  <si>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</si>
  <si>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</si>
  <si>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</si>
  <si>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</si>
  <si>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</si>
  <si>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</si>
  <si>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</si>
  <si>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</si>
  <si>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</si>
  <si>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</si>
  <si>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</si>
  <si>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</si>
  <si>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</si>
  <si>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</si>
  <si>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</si>
  <si>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</si>
  <si>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</si>
  <si>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</si>
  <si>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</si>
  <si>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</si>
  <si>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</si>
  <si>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</si>
  <si>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</si>
  <si>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</si>
  <si>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</si>
  <si>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</si>
  <si>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</si>
  <si>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</si>
  <si>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</si>
  <si>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</si>
  <si>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</si>
  <si>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</si>
  <si>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</si>
  <si>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</si>
  <si>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</si>
  <si>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</si>
  <si>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</si>
  <si>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</si>
  <si>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</si>
  <si>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</si>
  <si>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</si>
  <si>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</si>
  <si>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</si>
  <si>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</si>
  <si>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</si>
  <si>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</si>
  <si>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</si>
  <si>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</si>
  <si>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</si>
  <si>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</si>
  <si>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</si>
  <si>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</si>
  <si>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</si>
  <si>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</si>
  <si>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</si>
  <si>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</si>
  <si>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</si>
  <si>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</si>
  <si>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</si>
  <si>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</si>
  <si>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</si>
  <si>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</si>
  <si>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</si>
  <si>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</si>
  <si>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</si>
  <si>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</si>
  <si>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</si>
  <si>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</si>
  <si>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</si>
  <si>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</si>
  <si>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</si>
  <si>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</si>
  <si>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</si>
  <si>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</si>
  <si>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</si>
  <si>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</si>
  <si>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</si>
  <si>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</si>
  <si>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</si>
  <si>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</si>
  <si>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</si>
  <si>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</si>
  <si>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</si>
  <si>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</si>
  <si>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</si>
  <si>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</si>
  <si>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</si>
  <si>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</si>
  <si>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</si>
  <si>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</si>
  <si>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</si>
  <si>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</si>
  <si>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</si>
  <si>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</si>
  <si>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</si>
  <si>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</si>
  <si>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</si>
  <si>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</si>
  <si>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</si>
  <si>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</si>
  <si>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</si>
  <si>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</si>
  <si>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</si>
  <si>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</si>
  <si>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</si>
  <si>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</si>
  <si>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</si>
  <si>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</si>
  <si>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</si>
  <si>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</si>
  <si>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</si>
  <si>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</si>
  <si>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</si>
  <si>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</si>
  <si>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</si>
  <si>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</si>
  <si>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</si>
  <si>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</si>
  <si>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</si>
  <si>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</si>
  <si>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</si>
  <si>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</si>
  <si>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</si>
  <si>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</si>
  <si>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</si>
  <si>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</si>
  <si>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</si>
  <si>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</si>
  <si>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</si>
  <si>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</si>
  <si>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</si>
  <si>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</si>
  <si>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</si>
  <si>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</si>
  <si>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</si>
  <si>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</si>
  <si>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</si>
  <si>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</si>
  <si>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</si>
  <si>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</si>
  <si>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</si>
  <si>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</si>
  <si>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</si>
  <si>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</si>
  <si>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</si>
  <si>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</si>
  <si>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</si>
  <si>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</si>
  <si>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</si>
  <si>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</si>
  <si>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</si>
  <si>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</si>
  <si>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</si>
  <si>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</si>
  <si>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</si>
  <si>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</si>
  <si>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</si>
  <si>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</si>
  <si>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</si>
  <si>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</si>
  <si>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</si>
  <si>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</si>
  <si>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</si>
  <si>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</si>
  <si>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</si>
  <si>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</si>
  <si>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</si>
  <si>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</si>
  <si>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</si>
  <si>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</si>
  <si>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</si>
  <si>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</si>
  <si>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</si>
  <si>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</si>
  <si>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</si>
  <si>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</si>
  <si>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</si>
  <si>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</si>
  <si>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</si>
  <si>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</si>
  <si>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</si>
  <si>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</si>
  <si>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</si>
  <si>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</si>
  <si>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</si>
  <si>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</si>
  <si>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</si>
  <si>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</si>
  <si>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</si>
  <si>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</si>
  <si>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</si>
  <si>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</si>
  <si>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</si>
  <si>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</si>
  <si>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</si>
  <si>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</si>
  <si>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</si>
  <si>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</si>
  <si>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</si>
  <si>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</si>
  <si>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</si>
  <si>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</si>
  <si>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</si>
  <si>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</si>
  <si>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</si>
  <si>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</si>
  <si>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</si>
  <si>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</si>
  <si>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</si>
  <si>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</si>
  <si>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</si>
  <si>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</si>
  <si>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</si>
  <si>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</si>
  <si>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</si>
  <si>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</si>
  <si>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</si>
  <si>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</si>
  <si>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</si>
  <si>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</si>
  <si>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</si>
  <si>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</si>
  <si>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</si>
  <si>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</si>
  <si>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</si>
  <si>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</si>
  <si>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</si>
  <si>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</si>
  <si>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</si>
  <si>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</si>
  <si>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</si>
  <si>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</si>
  <si>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</si>
  <si>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</si>
  <si>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</si>
  <si>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</si>
  <si>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</si>
  <si>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</si>
  <si>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</si>
  <si>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</si>
  <si>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</si>
  <si>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</si>
  <si>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</si>
  <si>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</si>
  <si>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</si>
  <si>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</si>
  <si>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</si>
  <si>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</si>
  <si>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</si>
  <si>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</si>
  <si>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</si>
  <si>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</si>
  <si>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</si>
  <si>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</si>
  <si>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</si>
  <si>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</si>
  <si>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</si>
  <si>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</si>
  <si>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</si>
  <si>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</si>
  <si>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</si>
  <si>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</si>
  <si>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</si>
  <si>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</si>
  <si>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</si>
  <si>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</si>
  <si>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</si>
  <si>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</si>
  <si>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</si>
  <si>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</si>
  <si>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</si>
  <si>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</si>
  <si>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</si>
  <si>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</si>
  <si>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</si>
  <si>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</si>
  <si>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</si>
  <si>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</si>
  <si>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</si>
  <si>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</si>
  <si>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</si>
  <si>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</si>
  <si>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</si>
  <si>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</si>
  <si>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</si>
  <si>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</si>
  <si>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</si>
  <si>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</si>
  <si>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</si>
  <si>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</si>
  <si>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</si>
  <si>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</si>
  <si>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</si>
  <si>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</si>
  <si>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</si>
  <si>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</si>
  <si>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</si>
  <si>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</si>
  <si>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</si>
  <si>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</si>
  <si>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</si>
  <si>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</si>
  <si>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</si>
  <si>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</si>
  <si>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</si>
  <si>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</si>
  <si>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</si>
  <si>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</si>
  <si>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</si>
  <si>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</si>
  <si>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</si>
  <si>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</si>
  <si>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</si>
  <si>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</si>
  <si>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</si>
  <si>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</si>
  <si>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</si>
  <si>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</si>
  <si>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</si>
  <si>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</si>
  <si>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</si>
  <si>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</si>
  <si>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</si>
  <si>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</si>
  <si>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</si>
  <si>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</si>
  <si>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</si>
  <si>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</si>
  <si>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</si>
  <si>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</si>
  <si>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</si>
  <si>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</si>
  <si>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</si>
  <si>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</si>
  <si>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</si>
  <si>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</si>
  <si>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</si>
  <si>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</si>
  <si>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</si>
  <si>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</si>
  <si>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</si>
  <si>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</si>
  <si>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</si>
  <si>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</si>
  <si>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</si>
  <si>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</si>
  <si>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</si>
  <si>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</si>
  <si>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</si>
  <si>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</si>
  <si>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</si>
  <si>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</si>
  <si>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</si>
  <si>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</si>
  <si>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</si>
  <si>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</si>
  <si>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</si>
  <si>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</si>
  <si>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</si>
  <si>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</si>
  <si>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</si>
  <si>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</si>
  <si>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</si>
  <si>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</si>
  <si>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</si>
  <si>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</si>
  <si>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</si>
  <si>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</si>
  <si>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</si>
  <si>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</si>
  <si>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</si>
  <si>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</si>
  <si>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</si>
  <si>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</si>
  <si>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</si>
  <si>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</si>
  <si>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</si>
  <si>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</si>
  <si>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</si>
  <si>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</si>
  <si>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</si>
  <si>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</si>
  <si>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</si>
  <si>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</si>
  <si>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</si>
  <si>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</si>
  <si>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</si>
  <si>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</si>
  <si>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</si>
  <si>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</si>
  <si>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</si>
  <si>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</si>
  <si>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</si>
  <si>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</si>
  <si>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</si>
  <si>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</si>
  <si>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</si>
  <si>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</si>
  <si>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</si>
  <si>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</si>
  <si>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</si>
  <si>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</si>
  <si>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</si>
  <si>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</si>
  <si>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</si>
  <si>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</si>
  <si>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</si>
  <si>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</si>
  <si>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</si>
  <si>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</si>
  <si>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</si>
  <si>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</si>
  <si>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</si>
  <si>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</si>
  <si>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</si>
  <si>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</si>
  <si>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</si>
  <si>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</si>
  <si>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</si>
  <si>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</si>
  <si>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</si>
  <si>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</si>
  <si>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</si>
  <si>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</si>
  <si>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</si>
  <si>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</si>
  <si>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</si>
  <si>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</si>
  <si>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</si>
  <si>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</si>
  <si>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</si>
  <si>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</si>
  <si>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</si>
  <si>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</si>
  <si>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</si>
  <si>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</si>
  <si>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</si>
  <si>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</si>
  <si>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</si>
  <si>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</si>
  <si>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</si>
  <si>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</si>
  <si>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</si>
  <si>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</si>
  <si>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</si>
  <si>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</si>
  <si>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</si>
  <si>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</si>
  <si>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</si>
  <si>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</si>
  <si>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</si>
  <si>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</si>
  <si>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</si>
  <si>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</si>
  <si>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</si>
  <si>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</si>
  <si>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</si>
  <si>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</si>
  <si>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</si>
  <si>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</si>
  <si>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</si>
  <si>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</si>
  <si>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</si>
  <si>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</si>
  <si>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</si>
  <si>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</si>
  <si>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</si>
  <si>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</si>
  <si>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</si>
  <si>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</si>
  <si>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</si>
  <si>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</si>
  <si>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</si>
  <si>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</si>
  <si>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</si>
  <si>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</si>
  <si>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</si>
  <si>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</si>
  <si>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</si>
  <si>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</si>
  <si>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</si>
  <si>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</si>
  <si>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</si>
  <si>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</si>
  <si>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</si>
  <si>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</si>
  <si>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</si>
  <si>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</si>
  <si>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</si>
  <si>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</si>
  <si>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</si>
  <si>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</si>
  <si>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</si>
  <si>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</si>
  <si>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</si>
  <si>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</si>
  <si>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</si>
  <si>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</si>
  <si>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</si>
  <si>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</si>
  <si>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</si>
  <si>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</si>
  <si>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</si>
  <si>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</si>
  <si>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</si>
  <si>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</si>
  <si>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</si>
  <si>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</si>
  <si>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</si>
  <si>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</si>
  <si>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</si>
  <si>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</si>
  <si>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</si>
  <si>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</si>
  <si>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</si>
  <si>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</si>
  <si>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</si>
  <si>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</si>
  <si>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</si>
  <si>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</si>
  <si>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</si>
  <si>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</si>
  <si>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</si>
  <si>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</si>
  <si>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</si>
  <si>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</si>
  <si>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</si>
  <si>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</si>
  <si>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</si>
  <si>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</si>
  <si>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</si>
  <si>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</si>
  <si>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</si>
  <si>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</si>
  <si>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</si>
  <si>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</si>
  <si>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</si>
  <si>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</si>
  <si>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</si>
  <si>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</si>
  <si>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</si>
  <si>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</si>
  <si>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</si>
  <si>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</si>
  <si>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</si>
  <si>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</si>
  <si>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</si>
  <si>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</si>
  <si>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</si>
  <si>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</si>
  <si>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</si>
  <si>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</si>
  <si>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</si>
  <si>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</si>
  <si>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</si>
  <si>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</si>
  <si>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</si>
  <si>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</si>
  <si>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</si>
  <si>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</si>
  <si>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</si>
  <si>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</si>
  <si>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</si>
  <si>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</si>
  <si>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</si>
  <si>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</si>
  <si>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</si>
  <si>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</si>
  <si>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</si>
  <si>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</si>
  <si>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</si>
  <si>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</si>
  <si>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</si>
  <si>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</si>
  <si>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</si>
  <si>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</si>
  <si>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</si>
  <si>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</si>
  <si>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</si>
  <si>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</si>
  <si>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</si>
  <si>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</si>
  <si>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</si>
  <si>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</si>
  <si>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</si>
  <si>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</si>
  <si>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</si>
  <si>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</si>
  <si>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</si>
  <si>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</si>
  <si>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</si>
  <si>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</si>
  <si>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</si>
  <si>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</si>
  <si>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</si>
  <si>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</si>
  <si>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</si>
  <si>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</si>
  <si>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</si>
  <si>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</si>
  <si>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</si>
  <si>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</si>
  <si>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</si>
  <si>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</si>
  <si>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</si>
  <si>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</si>
  <si>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</si>
  <si>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</si>
  <si>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</si>
  <si>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</si>
  <si>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</si>
  <si>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</si>
  <si>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</si>
  <si>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</si>
  <si>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</si>
  <si>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</si>
  <si>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</si>
  <si>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</si>
  <si>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</si>
  <si>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</si>
  <si>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</si>
  <si>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</si>
  <si>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</si>
  <si>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</si>
  <si>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</si>
  <si>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</si>
  <si>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</si>
  <si>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</si>
  <si>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</si>
  <si>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</si>
  <si>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</si>
  <si>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</si>
  <si>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</si>
  <si>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</si>
  <si>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</si>
  <si>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</si>
  <si>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</si>
  <si>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</si>
  <si>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</si>
  <si>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</si>
  <si>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</si>
  <si>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</si>
  <si>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</si>
  <si>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</si>
  <si>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</si>
  <si>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</si>
  <si>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</si>
  <si>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</si>
  <si>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</si>
  <si>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</si>
  <si>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</si>
  <si>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</si>
  <si>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</si>
  <si>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</si>
  <si>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</si>
  <si>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</si>
  <si>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</si>
  <si>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</si>
  <si>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</si>
  <si>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</si>
  <si>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</si>
  <si>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</si>
  <si>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</si>
  <si>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</si>
  <si>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</si>
  <si>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</si>
  <si>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</si>
  <si>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</si>
  <si>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</si>
  <si>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</si>
  <si>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</si>
  <si>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</si>
  <si>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</si>
  <si>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</si>
  <si>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</si>
  <si>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</si>
  <si>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</si>
  <si>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</si>
  <si>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</si>
  <si>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</si>
  <si>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</si>
  <si>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</si>
  <si>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</si>
  <si>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</si>
  <si>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</si>
  <si>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</si>
  <si>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</si>
  <si>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</si>
  <si>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</si>
  <si>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</si>
  <si>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</si>
  <si>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</si>
  <si>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</si>
  <si>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</si>
  <si>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</si>
  <si>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</si>
  <si>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</si>
  <si>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</si>
  <si>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</si>
  <si>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</si>
  <si>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</si>
  <si>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</si>
  <si>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</si>
  <si>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</si>
  <si>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</si>
  <si>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</si>
  <si>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</si>
  <si>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</si>
  <si>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</si>
  <si>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</si>
  <si>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</si>
  <si>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</si>
  <si>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</si>
  <si>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</si>
  <si>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</si>
  <si>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</si>
  <si>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</si>
  <si>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</si>
  <si>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</si>
  <si>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</si>
  <si>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</si>
  <si>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</si>
  <si>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</si>
  <si>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</si>
  <si>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</si>
  <si>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</si>
  <si>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</si>
  <si>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</si>
  <si>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</si>
  <si>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</si>
  <si>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</si>
  <si>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</si>
  <si>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</si>
  <si>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</si>
  <si>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</si>
  <si>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</si>
  <si>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</si>
  <si>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</si>
  <si>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</si>
  <si>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</si>
  <si>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</si>
  <si>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</si>
  <si>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</si>
  <si>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</si>
  <si>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</si>
  <si>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</si>
  <si>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</si>
  <si>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</si>
  <si>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</si>
  <si>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</si>
  <si>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</si>
  <si>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</si>
  <si>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</si>
  <si>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</si>
  <si>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</si>
  <si>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</si>
  <si>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</si>
  <si>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</si>
  <si>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</si>
  <si>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</si>
  <si>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</si>
  <si>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</si>
  <si>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</si>
  <si>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</si>
  <si>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</si>
  <si>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</si>
  <si>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</si>
  <si>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</si>
  <si>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</si>
  <si>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</si>
  <si>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</si>
  <si>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</si>
  <si>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</si>
  <si>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</si>
  <si>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</si>
  <si>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</si>
  <si>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</si>
  <si>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</si>
  <si>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</si>
  <si>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</si>
  <si>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</si>
  <si>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</si>
  <si>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</si>
  <si>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</si>
  <si>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</si>
  <si>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</si>
  <si>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</si>
  <si>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</si>
  <si>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</si>
  <si>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</si>
  <si>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</si>
  <si>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</si>
  <si>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</si>
  <si>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</si>
  <si>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</si>
  <si>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</si>
  <si>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</si>
  <si>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</si>
  <si>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</si>
  <si>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</si>
  <si>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</si>
  <si>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</si>
  <si>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</si>
  <si>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</si>
  <si>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</si>
  <si>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</si>
  <si>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</si>
  <si>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</si>
  <si>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</si>
  <si>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</si>
  <si>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</si>
  <si>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</si>
  <si>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</si>
  <si>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</si>
  <si>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</si>
  <si>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</si>
  <si>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</si>
  <si>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</si>
  <si>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</si>
  <si>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</si>
  <si>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</si>
  <si>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</si>
  <si>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</si>
  <si>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</si>
  <si>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</si>
  <si>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</si>
  <si>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</si>
  <si>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</si>
  <si>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</si>
  <si>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</si>
  <si>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</si>
  <si>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</si>
  <si>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</si>
  <si>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</si>
  <si>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</si>
  <si>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</si>
  <si>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</si>
  <si>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</si>
  <si>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</si>
  <si>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</si>
  <si>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</si>
  <si>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</si>
  <si>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</si>
  <si>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</si>
  <si>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</si>
  <si>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</si>
  <si>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</si>
  <si>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</si>
  <si>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</si>
  <si>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</si>
  <si>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</si>
  <si>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</si>
  <si>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</si>
  <si>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</si>
  <si>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</si>
  <si>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</si>
  <si>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</si>
  <si>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</si>
  <si>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</si>
  <si>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</si>
  <si>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</si>
  <si>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</si>
  <si>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</si>
  <si>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</si>
  <si>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</si>
  <si>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</si>
  <si>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</si>
  <si>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</si>
  <si>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</si>
  <si>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</si>
  <si>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</si>
  <si>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</si>
  <si>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</si>
  <si>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</si>
  <si>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</si>
  <si>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</si>
  <si>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</si>
  <si>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</si>
  <si>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</si>
  <si>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</si>
  <si>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</si>
  <si>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</si>
  <si>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</si>
  <si>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</si>
  <si>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</si>
  <si>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</si>
  <si>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</si>
  <si>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</si>
  <si>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</si>
  <si>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</si>
  <si>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</si>
  <si>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</si>
  <si>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</si>
  <si>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</si>
  <si>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</si>
  <si>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</si>
  <si>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</si>
  <si>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</si>
  <si>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</si>
  <si>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</si>
  <si>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</si>
  <si>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</si>
  <si>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</si>
  <si>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</si>
  <si>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</si>
  <si>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</si>
  <si>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</si>
  <si>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</si>
  <si>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</si>
  <si>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</si>
  <si>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</si>
  <si>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</si>
  <si>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</si>
  <si>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</si>
  <si>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</si>
  <si>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</si>
  <si>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</si>
  <si>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</si>
  <si>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</si>
  <si>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</si>
  <si>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</si>
  <si>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</si>
  <si>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</si>
  <si>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</si>
  <si>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</si>
  <si>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</si>
  <si>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</si>
  <si>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</si>
  <si>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</si>
  <si>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</si>
  <si>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</si>
  <si>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</si>
  <si>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</si>
  <si>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</si>
  <si>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</si>
  <si>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</si>
  <si>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</si>
  <si>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</si>
  <si>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</si>
  <si>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</si>
  <si>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</si>
  <si>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</si>
  <si>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</si>
  <si>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</si>
  <si>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</si>
  <si>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</si>
  <si>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</si>
  <si>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</si>
  <si>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</si>
  <si>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</si>
  <si>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</si>
  <si>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</si>
  <si>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</si>
  <si>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</si>
  <si>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</si>
  <si>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</si>
  <si>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</si>
  <si>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</si>
  <si>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</si>
  <si>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</si>
  <si>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</si>
  <si>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</si>
  <si>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</si>
  <si>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</si>
  <si>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</si>
  <si>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</si>
  <si>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</si>
  <si>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</si>
  <si>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</si>
  <si>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</si>
  <si>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</si>
  <si>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</si>
  <si>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</si>
  <si>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</si>
  <si>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</si>
  <si>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</si>
  <si>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</si>
  <si>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</si>
  <si>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</si>
  <si>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</si>
  <si>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</si>
  <si>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</si>
  <si>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</si>
  <si>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</si>
  <si>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</si>
  <si>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</si>
  <si>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</si>
  <si>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</si>
  <si>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</si>
  <si>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</si>
  <si>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</si>
  <si>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</si>
  <si>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</si>
  <si>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</si>
  <si>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</si>
  <si>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</si>
  <si>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</si>
  <si>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</si>
  <si>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</si>
  <si>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</si>
  <si>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</si>
  <si>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</si>
  <si>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</si>
  <si>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</si>
  <si>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</si>
  <si>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</si>
  <si>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</si>
  <si>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</si>
  <si>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</si>
  <si>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</si>
  <si>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</si>
  <si>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</si>
  <si>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</si>
  <si>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</si>
  <si>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</si>
  <si>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</si>
  <si>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</si>
  <si>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</si>
  <si>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</si>
  <si>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</si>
  <si>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</si>
  <si>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</si>
  <si>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</si>
  <si>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</si>
  <si>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</si>
  <si>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</si>
  <si>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</si>
  <si>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</si>
  <si>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</si>
  <si>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</si>
  <si>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</si>
  <si>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</si>
  <si>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</si>
  <si>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</si>
  <si>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</si>
  <si>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</si>
  <si>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</si>
  <si>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</si>
  <si>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</si>
  <si>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</si>
  <si>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</si>
  <si>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</si>
  <si>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</si>
  <si>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</si>
  <si>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</si>
  <si>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</si>
  <si>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</si>
  <si>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</si>
  <si>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</si>
  <si>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</si>
  <si>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</si>
  <si>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</si>
  <si>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</si>
  <si>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</si>
  <si>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</si>
  <si>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</si>
  <si>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</si>
  <si>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</si>
  <si>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</si>
  <si>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</si>
  <si>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</si>
  <si>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</si>
  <si>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</si>
  <si>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</si>
  <si>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</si>
  <si>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</si>
  <si>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</si>
  <si>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</si>
  <si>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</si>
  <si>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</si>
  <si>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</si>
  <si>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</si>
  <si>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</si>
  <si>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</si>
  <si>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</si>
  <si>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</si>
  <si>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</si>
  <si>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</si>
  <si>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</si>
  <si>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</si>
  <si>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</si>
  <si>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</si>
  <si>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</si>
  <si>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</si>
  <si>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</si>
  <si>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</si>
  <si>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</si>
  <si>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</si>
  <si>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</si>
  <si>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</si>
  <si>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</si>
  <si>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</si>
  <si>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</si>
  <si>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</si>
  <si>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</si>
  <si>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</si>
  <si>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</si>
  <si>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</si>
  <si>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</si>
  <si>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</si>
  <si>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</si>
  <si>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</si>
  <si>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</si>
  <si>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</si>
  <si>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</si>
  <si>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</si>
  <si>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</si>
  <si>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</si>
  <si>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</si>
  <si>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</si>
  <si>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</si>
  <si>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</si>
  <si>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</si>
  <si>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</si>
  <si>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</si>
  <si>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</si>
  <si>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</si>
  <si>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</si>
  <si>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</si>
  <si>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</si>
  <si>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</si>
  <si>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</si>
  <si>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</si>
  <si>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</si>
  <si>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</si>
  <si>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</si>
  <si>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</si>
  <si>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</si>
  <si>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</si>
  <si>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</si>
  <si>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</si>
  <si>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</si>
  <si>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</si>
  <si>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</si>
  <si>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</si>
  <si>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</si>
  <si>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</si>
  <si>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</si>
  <si>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</si>
  <si>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</si>
  <si>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</si>
  <si>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</si>
  <si>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</si>
  <si>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</si>
  <si>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</si>
  <si>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</si>
  <si>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</si>
  <si>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</si>
  <si>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</si>
  <si>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</si>
  <si>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</si>
  <si>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</si>
  <si>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</si>
  <si>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</si>
  <si>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</si>
  <si>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</si>
  <si>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</si>
  <si>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</si>
  <si>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</si>
  <si>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</si>
  <si>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</si>
  <si>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</si>
  <si>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</si>
  <si>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</si>
  <si>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</si>
  <si>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</si>
  <si>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</si>
  <si>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</si>
  <si>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</si>
  <si>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</si>
  <si>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</si>
  <si>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</si>
  <si>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</si>
  <si>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</si>
  <si>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</si>
  <si>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</si>
  <si>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</si>
  <si>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</si>
  <si>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</si>
  <si>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</si>
  <si>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</si>
  <si>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</si>
  <si>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</si>
  <si>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</si>
  <si>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</si>
  <si>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</si>
  <si>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</si>
  <si>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</si>
  <si>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</si>
  <si>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</si>
  <si>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</si>
  <si>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</si>
  <si>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</si>
  <si>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</si>
  <si>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</si>
  <si>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</si>
  <si>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</si>
  <si>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</si>
  <si>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</si>
  <si>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</si>
  <si>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</si>
  <si>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</si>
  <si>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</si>
  <si>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</si>
  <si>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</si>
  <si>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</si>
  <si>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</si>
  <si>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</si>
  <si>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</si>
  <si>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</si>
  <si>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</si>
  <si>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</si>
  <si>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</si>
  <si>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</si>
  <si>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</si>
  <si>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</si>
  <si>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</si>
  <si>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</si>
  <si>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</si>
  <si>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</si>
  <si>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</si>
  <si>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</si>
  <si>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</si>
  <si>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</si>
  <si>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</si>
  <si>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</si>
  <si>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</si>
  <si>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</si>
  <si>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</si>
  <si>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</si>
  <si>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</si>
  <si>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</si>
  <si>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</si>
  <si>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</si>
  <si>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</si>
  <si>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</si>
  <si>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</si>
  <si>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</si>
  <si>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</si>
  <si>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</si>
  <si>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</si>
  <si>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</si>
  <si>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</si>
  <si>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</si>
  <si>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</si>
  <si>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</si>
  <si>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</si>
  <si>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</si>
  <si>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</si>
  <si>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</si>
  <si>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</si>
  <si>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</si>
  <si>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</si>
  <si>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</si>
  <si>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</si>
  <si>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</si>
  <si>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</si>
  <si>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</si>
  <si>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</si>
  <si>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</si>
  <si>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</si>
  <si>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</si>
  <si>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</si>
  <si>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</si>
  <si>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</si>
  <si>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</si>
  <si>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</si>
  <si>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</si>
  <si>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</si>
  <si>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</si>
  <si>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</si>
  <si>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</si>
  <si>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</si>
  <si>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</si>
  <si>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</si>
  <si>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</si>
  <si>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</si>
  <si>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</si>
  <si>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</si>
  <si>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</si>
  <si>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</si>
  <si>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</si>
  <si>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</si>
  <si>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</si>
  <si>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</si>
  <si>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</si>
  <si>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</si>
  <si>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</si>
  <si>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</si>
  <si>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</si>
  <si>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</si>
  <si>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</si>
  <si>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</si>
  <si>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</si>
  <si>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</si>
  <si>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</si>
  <si>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</si>
  <si>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</si>
  <si>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</si>
  <si>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</si>
  <si>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</si>
  <si>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</si>
  <si>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</si>
  <si>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</si>
  <si>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</si>
  <si>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</si>
  <si>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</si>
  <si>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</si>
  <si>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</si>
  <si>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</si>
  <si>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</si>
  <si>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</si>
  <si>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</si>
  <si>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</si>
  <si>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</si>
  <si>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</si>
  <si>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</si>
  <si>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</si>
  <si>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</si>
  <si>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</si>
  <si>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</si>
  <si>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</si>
  <si>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</si>
  <si>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</si>
  <si>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</si>
  <si>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</si>
  <si>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</si>
  <si>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</si>
  <si>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</si>
  <si>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</si>
  <si>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</si>
  <si>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</si>
  <si>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</si>
  <si>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</si>
  <si>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</si>
  <si>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</si>
  <si>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</si>
  <si>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</si>
  <si>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</si>
  <si>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</si>
  <si>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</si>
  <si>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</si>
  <si>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</si>
  <si>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</si>
  <si>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</si>
  <si>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</si>
  <si>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</si>
  <si>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</si>
  <si>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</si>
  <si>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</si>
  <si>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</si>
  <si>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</si>
  <si>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</si>
  <si>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</si>
  <si>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</si>
  <si>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</si>
  <si>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</si>
  <si>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</si>
  <si>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</si>
  <si>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</si>
  <si>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</si>
  <si>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</si>
  <si>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</si>
  <si>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</si>
  <si>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</si>
  <si>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</si>
  <si>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</si>
  <si>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</si>
  <si>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</si>
  <si>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</si>
  <si>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</si>
  <si>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</si>
  <si>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</si>
  <si>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</si>
  <si>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</si>
  <si>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</si>
  <si>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</si>
  <si>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</si>
  <si>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</si>
  <si>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</si>
  <si>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</si>
  <si>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</si>
  <si>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</si>
  <si>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</si>
  <si>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</si>
  <si>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</si>
  <si>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</si>
  <si>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</si>
  <si>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</si>
  <si>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</si>
  <si>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</si>
  <si>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</si>
  <si>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</si>
  <si>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</si>
  <si>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</si>
  <si>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</si>
  <si>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</si>
  <si>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</si>
  <si>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</si>
  <si>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</si>
  <si>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</si>
  <si>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</si>
  <si>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</si>
  <si>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</si>
  <si>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</si>
  <si>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</si>
  <si>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</si>
  <si>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</si>
  <si>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</si>
  <si>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</si>
  <si>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</si>
  <si>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</si>
  <si>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</si>
  <si>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</si>
  <si>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</si>
  <si>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</si>
  <si>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</si>
  <si>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</si>
  <si>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</si>
  <si>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</si>
  <si>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</si>
  <si>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</si>
  <si>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</si>
  <si>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</si>
  <si>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</si>
  <si>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</si>
  <si>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</si>
  <si>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</si>
  <si>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</si>
  <si>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</si>
  <si>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</si>
  <si>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</si>
  <si>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</si>
  <si>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</si>
  <si>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</si>
  <si>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</si>
  <si>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</si>
  <si>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</si>
  <si>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</si>
  <si>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</si>
  <si>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</si>
  <si>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</si>
  <si>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</si>
  <si>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</si>
  <si>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</si>
  <si>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</si>
  <si>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</si>
  <si>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</si>
  <si>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</si>
  <si>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</si>
  <si>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</si>
  <si>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</si>
  <si>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</si>
  <si>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</si>
  <si>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</si>
  <si>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</si>
  <si>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</si>
  <si>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</si>
  <si>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</si>
  <si>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</si>
  <si>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</si>
  <si>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</si>
  <si>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</si>
  <si>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</si>
  <si>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</si>
  <si>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</si>
  <si>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</si>
  <si>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</si>
  <si>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</si>
  <si>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</si>
  <si>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</si>
  <si>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</si>
  <si>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</si>
  <si>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</si>
  <si>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</si>
  <si>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</si>
  <si>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</si>
  <si>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</si>
  <si>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</si>
  <si>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</si>
  <si>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</si>
  <si>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</si>
  <si>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</si>
  <si>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</si>
  <si>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</si>
  <si>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</si>
  <si>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</si>
  <si>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</si>
  <si>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</si>
  <si>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</si>
  <si>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</si>
  <si>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</si>
  <si>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</si>
  <si>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</si>
  <si>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</si>
  <si>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</si>
  <si>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</si>
  <si>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</si>
  <si>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</si>
  <si>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</si>
  <si>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</si>
  <si>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</si>
  <si>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</si>
  <si>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</si>
  <si>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</si>
  <si>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</si>
  <si>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</si>
  <si>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</si>
  <si>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</si>
  <si>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</si>
  <si>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</si>
  <si>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</si>
  <si>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</si>
  <si>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</si>
  <si>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</si>
  <si>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</si>
  <si>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</si>
  <si>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</si>
  <si>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</si>
  <si>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</si>
  <si>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</si>
  <si>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</si>
  <si>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</si>
  <si>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</si>
  <si>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</si>
  <si>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</si>
  <si>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</si>
  <si>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</si>
  <si>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</si>
  <si>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</si>
  <si>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</si>
  <si>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</si>
  <si>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</si>
  <si>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</si>
  <si>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</si>
  <si>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</si>
  <si>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</si>
  <si>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</si>
  <si>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</si>
  <si>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</si>
  <si>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</si>
  <si>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</si>
  <si>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</si>
  <si>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</si>
  <si>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</si>
  <si>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</si>
  <si>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</si>
  <si>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</si>
  <si>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</si>
  <si>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</si>
  <si>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</si>
  <si>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</si>
  <si>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</si>
  <si>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</si>
  <si>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</si>
  <si>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</si>
  <si>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</si>
  <si>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</si>
  <si>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</si>
  <si>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</si>
  <si>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</si>
  <si>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</si>
  <si>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</si>
  <si>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</si>
  <si>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</si>
  <si>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</si>
  <si>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</si>
  <si>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</si>
  <si>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</si>
  <si>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</si>
  <si>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</si>
  <si>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</si>
  <si>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</si>
  <si>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</si>
  <si>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</si>
  <si>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</si>
  <si>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</si>
  <si>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</si>
  <si>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</si>
  <si>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</si>
  <si>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</si>
  <si>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</si>
  <si>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</si>
  <si>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</si>
  <si>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</si>
  <si>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</si>
  <si>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</si>
  <si>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</si>
  <si>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</si>
  <si>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</si>
  <si>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</si>
  <si>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</si>
  <si>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</si>
  <si>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</si>
  <si>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</si>
  <si>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</si>
  <si>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</si>
  <si>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</si>
  <si>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</si>
  <si>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</si>
  <si>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</si>
  <si>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</si>
  <si>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</si>
  <si>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</si>
  <si>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</si>
  <si>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</si>
  <si>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</si>
  <si>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</si>
  <si>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</si>
  <si>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</si>
  <si>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</si>
  <si>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</si>
  <si>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</si>
  <si>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</si>
  <si>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</si>
  <si>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</si>
  <si>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</si>
  <si>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</si>
  <si>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</si>
  <si>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</si>
  <si>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</si>
  <si>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</si>
  <si>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</si>
  <si>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</si>
  <si>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</si>
  <si>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</si>
  <si>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</si>
  <si>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</si>
  <si>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</si>
  <si>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</si>
  <si>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</si>
  <si>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</si>
  <si>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</si>
  <si>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</si>
  <si>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</si>
  <si>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</si>
  <si>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</si>
  <si>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</si>
  <si>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</si>
  <si>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</si>
  <si>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</si>
  <si>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</si>
  <si>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</si>
  <si>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</si>
  <si>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</si>
  <si>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</si>
  <si>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</si>
  <si>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</si>
  <si>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</si>
  <si>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</si>
  <si>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</si>
  <si>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</si>
  <si>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</si>
  <si>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</si>
  <si>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</si>
  <si>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</si>
  <si>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</si>
  <si>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</si>
  <si>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</si>
  <si>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</si>
  <si>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</si>
  <si>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</si>
  <si>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</si>
  <si>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</si>
  <si>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</si>
  <si>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</si>
  <si>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</si>
  <si>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</si>
  <si>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</si>
  <si>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</si>
  <si>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</si>
  <si>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</si>
  <si>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</si>
  <si>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</si>
  <si>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</si>
  <si>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</si>
  <si>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</si>
  <si>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</si>
  <si>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</si>
  <si>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</si>
  <si>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</si>
  <si>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</si>
  <si>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</si>
  <si>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</si>
  <si>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</si>
  <si>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</si>
  <si>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</si>
  <si>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</si>
  <si>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</si>
  <si>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</si>
  <si>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</si>
  <si>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</si>
  <si>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</si>
  <si>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</si>
  <si>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</si>
  <si>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</si>
  <si>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</si>
  <si>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</si>
  <si>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</si>
  <si>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</si>
  <si>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</si>
  <si>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</si>
  <si>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</si>
  <si>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</si>
  <si>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</si>
  <si>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</si>
  <si>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</si>
  <si>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</si>
  <si>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</si>
  <si>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</si>
  <si>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</si>
  <si>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</si>
  <si>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</si>
  <si>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</si>
  <si>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</si>
  <si>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</si>
  <si>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</si>
  <si>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</si>
  <si>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</si>
  <si>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</si>
  <si>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</si>
  <si>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</si>
  <si>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</si>
  <si>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</si>
  <si>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</si>
  <si>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</si>
  <si>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</si>
  <si>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</si>
  <si>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</si>
  <si>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</si>
  <si>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</si>
  <si>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</si>
  <si>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</si>
  <si>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</si>
  <si>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</si>
  <si>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</si>
  <si>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</si>
  <si>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</si>
  <si>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</si>
  <si>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</si>
  <si>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</si>
  <si>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</si>
  <si>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</si>
  <si>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</si>
  <si>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</si>
  <si>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</si>
  <si>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</si>
  <si>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</si>
  <si>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</si>
  <si>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</si>
  <si>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</si>
  <si>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</si>
  <si>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</si>
  <si>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</si>
  <si>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</si>
  <si>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</si>
  <si>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</si>
  <si>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</si>
  <si>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</si>
  <si>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</si>
  <si>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</si>
  <si>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</si>
  <si>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</si>
  <si>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</si>
  <si>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</si>
  <si>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</si>
  <si>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</si>
  <si>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</si>
  <si>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</si>
  <si>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</si>
  <si>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</si>
  <si>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</si>
  <si>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</si>
  <si>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</si>
  <si>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</si>
  <si>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</si>
  <si>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</si>
  <si>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</si>
  <si>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</si>
  <si>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</si>
  <si>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</si>
  <si>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</si>
  <si>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</si>
  <si>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</si>
  <si>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</si>
  <si>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</si>
  <si>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</si>
  <si>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</si>
  <si>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</si>
  <si>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</si>
  <si>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</si>
  <si>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</si>
  <si>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</si>
  <si>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</si>
  <si>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</si>
  <si>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</si>
  <si>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</si>
  <si>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</si>
  <si>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</si>
  <si>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</si>
  <si>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</si>
  <si>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</si>
  <si>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</si>
  <si>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</si>
  <si>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</si>
  <si>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</si>
  <si>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</si>
  <si>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</si>
  <si>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</si>
  <si>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</si>
  <si>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</si>
  <si>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</si>
  <si>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</si>
  <si>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</si>
  <si>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</si>
  <si>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</si>
  <si>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</si>
  <si>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</si>
  <si>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</si>
  <si>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</si>
  <si>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</si>
  <si>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</si>
  <si>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</si>
  <si>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</si>
  <si>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</si>
  <si>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</si>
  <si>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</si>
  <si>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</si>
  <si>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</si>
  <si>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</si>
  <si>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</si>
  <si>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</si>
  <si>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</si>
  <si>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</si>
  <si>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</si>
  <si>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</si>
  <si>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</si>
  <si>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</si>
  <si>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</si>
  <si>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</si>
  <si>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</si>
  <si>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</si>
  <si>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</si>
  <si>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</si>
  <si>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</si>
  <si>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</si>
  <si>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</si>
  <si>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</si>
  <si>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</si>
  <si>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</si>
  <si>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</si>
  <si>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</si>
  <si>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</si>
  <si>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</si>
  <si>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</si>
  <si>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</si>
  <si>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</si>
  <si>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</si>
  <si>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</si>
  <si>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</si>
  <si>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</si>
  <si>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</si>
  <si>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</si>
  <si>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</si>
  <si>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</si>
  <si>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</si>
  <si>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</si>
  <si>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</si>
  <si>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</si>
  <si>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</si>
  <si>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</si>
  <si>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</si>
  <si>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</si>
  <si>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</si>
  <si>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</si>
  <si>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</si>
  <si>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</si>
  <si>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</si>
  <si>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</si>
  <si>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</si>
  <si>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</si>
  <si>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</si>
  <si>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</si>
  <si>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</si>
  <si>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</si>
  <si>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</si>
  <si>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</si>
  <si>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</si>
  <si>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</si>
  <si>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</si>
  <si>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</si>
  <si>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</si>
  <si>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</si>
  <si>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</si>
  <si>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</si>
  <si>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</si>
  <si>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</si>
  <si>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</si>
  <si>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</si>
  <si>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</si>
  <si>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</si>
  <si>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</si>
  <si>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</si>
  <si>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</si>
  <si>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</si>
  <si>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</si>
  <si>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</si>
  <si>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</si>
  <si>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</si>
  <si>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</si>
  <si>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</si>
  <si>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</si>
  <si>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</si>
  <si>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</si>
  <si>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</si>
  <si>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</si>
  <si>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</si>
  <si>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</si>
  <si>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</si>
  <si>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</si>
  <si>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</si>
  <si>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</si>
  <si>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</si>
  <si>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</si>
  <si>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</si>
  <si>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</si>
  <si>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</si>
  <si>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</si>
  <si>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</si>
  <si>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</si>
  <si>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</si>
  <si>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</si>
  <si>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</si>
  <si>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</si>
  <si>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</si>
  <si>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</si>
  <si>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</si>
  <si>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</si>
  <si>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</si>
  <si>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</si>
  <si>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</si>
  <si>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</si>
  <si>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</si>
  <si>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</si>
  <si>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</si>
  <si>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</si>
  <si>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</si>
  <si>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</si>
  <si>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</si>
  <si>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</si>
  <si>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</si>
  <si>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</si>
  <si>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</si>
  <si>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</si>
  <si>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</si>
  <si>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</si>
  <si>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</si>
  <si>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</si>
  <si>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</si>
  <si>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</si>
  <si>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</si>
  <si>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</si>
  <si>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</si>
  <si>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</si>
  <si>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</si>
  <si>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</si>
  <si>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</si>
  <si>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</si>
  <si>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</si>
  <si>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</si>
  <si>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</si>
  <si>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</si>
  <si>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</si>
  <si>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</si>
  <si>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</si>
  <si>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</si>
  <si>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</si>
  <si>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</si>
  <si>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</si>
  <si>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</si>
  <si>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</si>
  <si>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</si>
  <si>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</si>
  <si>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</si>
  <si>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</si>
  <si>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</si>
  <si>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</si>
  <si>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</si>
  <si>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</si>
  <si>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</si>
  <si>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</si>
  <si>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</si>
  <si>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</si>
  <si>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</si>
  <si>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</si>
  <si>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</si>
  <si>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</si>
  <si>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</si>
  <si>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</si>
  <si>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</si>
  <si>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</si>
  <si>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</si>
  <si>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</si>
  <si>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</si>
  <si>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</si>
  <si>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</si>
  <si>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</si>
  <si>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</si>
  <si>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</si>
  <si>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</si>
  <si>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</si>
  <si>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</si>
  <si>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</si>
  <si>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</si>
  <si>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</si>
  <si>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</si>
  <si>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</si>
  <si>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</si>
  <si>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</si>
  <si>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</si>
  <si>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</si>
  <si>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</si>
  <si>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</si>
  <si>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</si>
  <si>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</si>
  <si>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</si>
  <si>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</si>
  <si>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</si>
  <si>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</si>
  <si>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</si>
  <si>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</si>
  <si>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</si>
  <si>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</si>
  <si>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</si>
  <si>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</si>
  <si>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</si>
  <si>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</si>
  <si>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</si>
  <si>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</si>
  <si>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</si>
  <si>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</si>
  <si>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</si>
  <si>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</si>
  <si>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</si>
  <si>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</si>
  <si>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</si>
  <si>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</si>
  <si>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</si>
  <si>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</si>
  <si>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</si>
  <si>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</si>
  <si>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</si>
  <si>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</si>
  <si>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</si>
  <si>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</si>
  <si>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</si>
  <si>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</si>
  <si>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</si>
  <si>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</si>
  <si>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</si>
  <si>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</si>
  <si>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</si>
  <si>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</si>
  <si>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</si>
  <si>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</si>
  <si>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</si>
  <si>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</si>
  <si>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</si>
  <si>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</si>
  <si>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</si>
  <si>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</si>
  <si>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</si>
  <si>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</si>
  <si>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</si>
  <si>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</si>
  <si>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</si>
  <si>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</si>
  <si>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</si>
  <si>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</si>
  <si>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</si>
  <si>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</si>
  <si>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</si>
  <si>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</si>
  <si>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</si>
  <si>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</si>
  <si>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</si>
  <si>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</si>
  <si>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</si>
  <si>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</si>
  <si>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</si>
  <si>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</si>
  <si>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</si>
  <si>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</si>
  <si>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</si>
  <si>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</si>
  <si>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</si>
  <si>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</si>
  <si>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</si>
  <si>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</si>
  <si>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</si>
  <si>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</si>
  <si>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</si>
  <si>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</si>
  <si>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</si>
  <si>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</si>
  <si>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</si>
  <si>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</si>
  <si>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</si>
  <si>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</si>
  <si>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</si>
  <si>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</si>
  <si>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</si>
  <si>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</si>
  <si>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</si>
  <si>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</si>
  <si>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</si>
  <si>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</si>
  <si>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</si>
  <si>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</si>
  <si>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</si>
  <si>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</si>
  <si>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</si>
  <si>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</si>
  <si>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</si>
  <si>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</si>
  <si>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</si>
  <si>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</si>
  <si>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</si>
  <si>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</si>
  <si>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</si>
  <si>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</si>
  <si>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</si>
  <si>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</si>
  <si>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</si>
  <si>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</si>
  <si>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</si>
  <si>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</si>
  <si>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</si>
  <si>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</si>
  <si>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</si>
  <si>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</si>
  <si>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</si>
  <si>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</si>
  <si>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</si>
  <si>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</si>
  <si>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</si>
  <si>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</si>
  <si>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</si>
  <si>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</si>
  <si>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</si>
  <si>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</si>
  <si>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</si>
  <si>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</si>
  <si>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</si>
  <si>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</si>
  <si>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</si>
  <si>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</si>
  <si>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</si>
  <si>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</si>
  <si>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</si>
  <si>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</si>
  <si>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</si>
  <si>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</si>
  <si>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</si>
  <si>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</si>
  <si>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</si>
  <si>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</si>
  <si>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</si>
  <si>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</si>
  <si>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</si>
  <si>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</si>
  <si>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</si>
  <si>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</si>
  <si>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</si>
  <si>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</si>
  <si>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</si>
  <si>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</si>
  <si>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</si>
  <si>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</si>
  <si>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</si>
  <si>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</si>
  <si>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</si>
  <si>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</si>
  <si>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</si>
  <si>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</si>
  <si>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</si>
  <si>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</si>
  <si>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</si>
  <si>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</si>
  <si>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</si>
  <si>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</si>
  <si>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</si>
  <si>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</si>
  <si>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</si>
  <si>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</si>
  <si>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</si>
  <si>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</si>
  <si>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</si>
  <si>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</si>
  <si>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</si>
  <si>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</si>
  <si>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</si>
  <si>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</si>
  <si>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</si>
  <si>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</si>
  <si>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</si>
  <si>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</si>
  <si>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</si>
  <si>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</si>
  <si>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</si>
  <si>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</si>
  <si>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</si>
  <si>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</si>
  <si>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</si>
  <si>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</si>
  <si>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</si>
  <si>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</si>
  <si>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</si>
  <si>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</si>
  <si>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</si>
  <si>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</si>
  <si>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</si>
  <si>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</si>
  <si>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</si>
  <si>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</si>
  <si>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</si>
  <si>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</si>
  <si>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</si>
  <si>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</si>
  <si>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</si>
  <si>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</si>
  <si>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</si>
  <si>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</si>
  <si>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</si>
  <si>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</si>
  <si>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</si>
  <si>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</si>
  <si>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</si>
  <si>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</si>
  <si>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</si>
  <si>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</si>
  <si>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</si>
  <si>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</si>
  <si>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</si>
  <si>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</si>
  <si>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</si>
  <si>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</si>
  <si>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</si>
  <si>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</si>
  <si>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</si>
  <si>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</si>
  <si>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</si>
  <si>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</si>
  <si>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</si>
  <si>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</si>
  <si>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</si>
  <si>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</si>
  <si>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</si>
  <si>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</si>
  <si>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</si>
  <si>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</si>
  <si>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</si>
  <si>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</si>
  <si>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</si>
  <si>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</si>
  <si>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</si>
  <si>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</si>
  <si>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</si>
  <si>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</si>
  <si>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</si>
  <si>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</si>
  <si>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</si>
  <si>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</si>
  <si>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</si>
  <si>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</si>
  <si>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</si>
  <si>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</si>
  <si>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</si>
  <si>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</si>
  <si>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</si>
  <si>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</si>
  <si>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</si>
  <si>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</si>
  <si>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</si>
  <si>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</si>
  <si>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</si>
  <si>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</si>
  <si>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</si>
  <si>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</si>
  <si>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</si>
  <si>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</si>
  <si>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</si>
  <si>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</si>
  <si>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</si>
  <si>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</si>
  <si>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</si>
  <si>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</si>
  <si>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</si>
  <si>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</si>
  <si>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</si>
  <si>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</si>
  <si>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</si>
  <si>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</si>
  <si>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</si>
  <si>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</si>
  <si>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</si>
  <si>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</si>
  <si>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</si>
  <si>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</si>
  <si>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</si>
  <si>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</si>
  <si>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</si>
  <si>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</si>
  <si>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</si>
  <si>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</si>
  <si>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</si>
  <si>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</si>
  <si>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</si>
  <si>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</si>
  <si>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</si>
  <si>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</si>
  <si>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</si>
  <si>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</si>
  <si>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</si>
  <si>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</si>
  <si>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</si>
  <si>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</si>
  <si>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</si>
  <si>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</si>
  <si>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</si>
  <si>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</si>
  <si>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</si>
  <si>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</si>
  <si>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</si>
  <si>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</si>
  <si>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</si>
  <si>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</si>
  <si>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</si>
  <si>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</si>
  <si>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</si>
  <si>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</si>
  <si>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</si>
  <si>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</si>
  <si>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</si>
  <si>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</si>
  <si>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</si>
  <si>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</si>
  <si>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</si>
  <si>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</si>
  <si>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</si>
  <si>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</si>
  <si>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</si>
  <si>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</si>
  <si>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</si>
  <si>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</si>
  <si>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</si>
  <si>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</si>
  <si>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</si>
  <si>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</si>
  <si>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</si>
  <si>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</si>
  <si>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</si>
  <si>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</si>
  <si>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</si>
  <si>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</si>
  <si>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</si>
  <si>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</si>
  <si>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</si>
  <si>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</si>
  <si>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</si>
  <si>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</si>
  <si>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</si>
  <si>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</si>
  <si>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</si>
  <si>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</si>
  <si>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</si>
  <si>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</si>
  <si>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</si>
  <si>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</si>
  <si>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</si>
  <si>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</si>
  <si>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</si>
  <si>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</si>
  <si>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</si>
  <si>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</si>
  <si>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</si>
  <si>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</si>
  <si>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</si>
  <si>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</si>
  <si>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</si>
  <si>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</si>
  <si>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</si>
  <si>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</si>
  <si>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</si>
  <si>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</si>
  <si>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</si>
  <si>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</si>
  <si>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</si>
  <si>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</si>
  <si>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</si>
  <si>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</si>
  <si>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</si>
  <si>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</si>
  <si>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</si>
  <si>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</si>
  <si>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</si>
  <si>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</si>
  <si>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</si>
  <si>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</si>
  <si>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</si>
  <si>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</si>
  <si>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</si>
  <si>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</si>
  <si>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</si>
  <si>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</si>
  <si>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</si>
  <si>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</si>
  <si>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</si>
  <si>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</si>
  <si>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</si>
  <si>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</si>
  <si>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</si>
  <si>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</si>
  <si>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</si>
  <si>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</si>
  <si>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</si>
  <si>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</si>
  <si>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</si>
  <si>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</si>
  <si>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</si>
  <si>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</si>
  <si>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</si>
  <si>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</si>
  <si>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</si>
  <si>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</si>
  <si>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</si>
  <si>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</si>
  <si>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</si>
  <si>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</si>
  <si>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</si>
  <si>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</si>
  <si>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</si>
  <si>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</si>
  <si>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</si>
  <si>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</si>
  <si>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</si>
  <si>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</si>
  <si>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</si>
  <si>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</si>
  <si>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</si>
  <si>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</si>
  <si>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</si>
  <si>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</si>
  <si>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</si>
  <si>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</si>
  <si>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</si>
  <si>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</si>
  <si>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</si>
  <si>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</si>
  <si>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</si>
  <si>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</si>
  <si>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</si>
  <si>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</si>
  <si>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</si>
  <si>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</si>
  <si>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</si>
  <si>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</si>
  <si>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</si>
  <si>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</si>
  <si>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</si>
  <si>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</si>
  <si>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</si>
  <si>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</si>
  <si>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</si>
  <si>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</si>
  <si>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</si>
  <si>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</si>
  <si>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</si>
  <si>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</si>
  <si>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</si>
  <si>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</si>
  <si>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</si>
  <si>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</si>
  <si>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</si>
  <si>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</si>
  <si>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</si>
  <si>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</si>
  <si>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</si>
  <si>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</si>
  <si>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</si>
  <si>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</si>
  <si>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</si>
  <si>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</si>
  <si>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</si>
  <si>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</si>
  <si>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</si>
  <si>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</si>
  <si>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</si>
  <si>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</si>
  <si>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</si>
  <si>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</si>
  <si>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</si>
  <si>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</si>
  <si>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</si>
  <si>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</si>
  <si>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</si>
  <si>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</si>
  <si>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</si>
  <si>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</si>
  <si>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</si>
  <si>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</si>
  <si>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</si>
  <si>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</si>
  <si>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</si>
  <si>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</si>
  <si>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</si>
  <si>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</si>
  <si>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</si>
  <si>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</si>
  <si>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</si>
  <si>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</si>
  <si>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</si>
  <si>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</si>
  <si>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</si>
  <si>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</si>
  <si>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</si>
  <si>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</si>
  <si>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</si>
  <si>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</si>
  <si>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</si>
  <si>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</si>
  <si>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</si>
  <si>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</si>
  <si>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</si>
  <si>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</si>
  <si>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</si>
  <si>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</si>
  <si>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</si>
  <si>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</si>
  <si>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</si>
  <si>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</si>
  <si>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</si>
  <si>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</si>
  <si>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</si>
  <si>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</si>
  <si>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</si>
  <si>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</si>
  <si>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</si>
  <si>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</si>
  <si>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</si>
  <si>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</si>
  <si>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</si>
  <si>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</si>
  <si>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</si>
  <si>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</si>
  <si>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</si>
  <si>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</si>
  <si>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</si>
  <si>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</si>
  <si>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</si>
  <si>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</si>
  <si>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</si>
  <si>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</si>
  <si>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</si>
  <si>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</si>
  <si>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</si>
  <si>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</si>
  <si>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</si>
  <si>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</si>
  <si>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</si>
  <si>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</si>
  <si>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</si>
  <si>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</si>
  <si>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</si>
  <si>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</si>
  <si>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</si>
  <si>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</si>
  <si>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</si>
  <si>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</si>
  <si>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</si>
  <si>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</si>
  <si>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</si>
  <si>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</si>
  <si>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</si>
  <si>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</si>
  <si>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</si>
  <si>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</si>
  <si>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</si>
  <si>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</si>
  <si>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</si>
  <si>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</si>
  <si>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</si>
  <si>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</si>
  <si>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</si>
  <si>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</si>
  <si>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</si>
  <si>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</si>
  <si>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</si>
  <si>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</si>
  <si>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</si>
  <si>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</si>
  <si>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</si>
  <si>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</si>
  <si>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</si>
  <si>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</si>
  <si>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</si>
  <si>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</si>
  <si>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</si>
  <si>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</si>
  <si>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</si>
  <si>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</si>
  <si>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</si>
  <si>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</si>
  <si>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</si>
  <si>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</si>
  <si>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</si>
  <si>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</si>
  <si>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</si>
  <si>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</si>
  <si>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</si>
  <si>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</si>
  <si>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</si>
  <si>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</si>
  <si>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</si>
  <si>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</si>
  <si>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</si>
  <si>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</si>
  <si>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</si>
  <si>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</si>
  <si>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</si>
  <si>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</si>
  <si>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</si>
  <si>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</si>
  <si>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</si>
  <si>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</si>
  <si>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</si>
  <si>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</si>
  <si>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</si>
  <si>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</si>
  <si>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</si>
  <si>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</si>
  <si>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</si>
  <si>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</si>
  <si>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</si>
  <si>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</si>
  <si>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</si>
  <si>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</si>
  <si>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</si>
  <si>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</si>
  <si>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</si>
  <si>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</si>
  <si>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</si>
  <si>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</si>
  <si>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</si>
  <si>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</si>
  <si>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</si>
  <si>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</si>
  <si>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</si>
  <si>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</si>
  <si>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</si>
  <si>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</si>
  <si>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</si>
  <si>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</si>
  <si>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</si>
  <si>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</si>
  <si>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</si>
  <si>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</si>
  <si>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</si>
  <si>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</si>
  <si>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</si>
  <si>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</si>
  <si>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</si>
  <si>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</si>
  <si>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</si>
  <si>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</si>
  <si>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</si>
  <si>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</si>
  <si>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</si>
  <si>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</si>
  <si>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</si>
  <si>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</si>
  <si>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</si>
  <si>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</si>
  <si>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</si>
  <si>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</si>
  <si>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</si>
  <si>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</si>
  <si>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</si>
  <si>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</si>
  <si>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</si>
  <si>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</si>
  <si>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</si>
  <si>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</si>
  <si>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</si>
  <si>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</si>
  <si>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</si>
  <si>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</si>
  <si>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</si>
  <si>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</si>
  <si>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</si>
  <si>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</si>
  <si>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</si>
  <si>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</si>
  <si>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</si>
  <si>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</si>
  <si>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</si>
  <si>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</si>
  <si>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</si>
  <si>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</si>
  <si>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</si>
  <si>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</si>
  <si>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</si>
  <si>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</si>
  <si>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</si>
  <si>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</si>
  <si>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</si>
  <si>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</si>
  <si>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</si>
  <si>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</si>
  <si>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</si>
  <si>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</si>
  <si>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</si>
  <si>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</si>
  <si>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</si>
  <si>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</si>
  <si>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</si>
  <si>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</si>
  <si>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</si>
  <si>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</si>
  <si>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</si>
  <si>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</si>
  <si>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</si>
  <si>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</si>
  <si>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</si>
  <si>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</si>
  <si>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</si>
  <si>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</si>
  <si>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</si>
  <si>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</si>
  <si>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</si>
  <si>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</si>
  <si>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</si>
  <si>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</si>
  <si>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</si>
  <si>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</si>
  <si>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</si>
  <si>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</si>
  <si>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</si>
  <si>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</si>
  <si>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</si>
  <si>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</si>
  <si>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</si>
  <si>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</si>
  <si>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</si>
  <si>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</si>
  <si>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</si>
  <si>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</si>
  <si>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</si>
  <si>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</si>
  <si>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</si>
  <si>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</si>
  <si>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</si>
  <si>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</si>
  <si>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</si>
  <si>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</si>
  <si>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</si>
  <si>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</si>
  <si>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</si>
  <si>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</si>
  <si>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</si>
  <si>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</si>
  <si>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</si>
  <si>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</si>
  <si>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</si>
  <si>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</si>
  <si>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</si>
  <si>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</si>
  <si>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</si>
  <si>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</si>
  <si>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</si>
  <si>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</si>
  <si>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</si>
  <si>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</si>
  <si>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</si>
  <si>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</si>
  <si>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</si>
  <si>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</si>
  <si>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</si>
  <si>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</si>
  <si>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</si>
  <si>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</si>
  <si>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</si>
  <si>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</si>
  <si>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</si>
  <si>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</si>
  <si>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</si>
  <si>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</si>
  <si>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</si>
  <si>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</si>
  <si>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</si>
  <si>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</si>
  <si>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</si>
  <si>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</si>
  <si>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</si>
  <si>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</si>
  <si>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</si>
  <si>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</si>
  <si>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</si>
  <si>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</si>
  <si>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</si>
  <si>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</si>
  <si>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</si>
  <si>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</si>
  <si>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</si>
  <si>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</si>
  <si>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</si>
  <si>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</si>
  <si>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</si>
  <si>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</si>
  <si>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</si>
  <si>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</si>
  <si>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</si>
  <si>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</si>
  <si>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</si>
  <si>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</si>
  <si>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</si>
  <si>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</si>
  <si>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</si>
  <si>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</si>
  <si>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</si>
  <si>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</si>
  <si>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</si>
  <si>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</si>
  <si>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</si>
  <si>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</si>
  <si>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</si>
  <si>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</si>
  <si>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</si>
  <si>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</si>
  <si>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</si>
  <si>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</si>
  <si>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</si>
  <si>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</si>
  <si>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</si>
  <si>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</si>
  <si>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</si>
  <si>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</si>
  <si>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</si>
  <si>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</si>
  <si>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</si>
  <si>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</si>
  <si>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</si>
  <si>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</si>
  <si>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</si>
  <si>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</si>
  <si>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</si>
  <si>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</si>
  <si>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</si>
  <si>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</si>
  <si>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</si>
  <si>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</si>
  <si>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</si>
  <si>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</si>
  <si>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</si>
  <si>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</si>
  <si>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</si>
  <si>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</si>
  <si>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</si>
  <si>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</si>
  <si>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</si>
  <si>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</si>
  <si>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</si>
  <si>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</si>
  <si>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</si>
  <si>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</si>
  <si>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</si>
  <si>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</si>
  <si>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</si>
  <si>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</si>
  <si>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</si>
  <si>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</si>
  <si>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</si>
  <si>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</si>
  <si>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</si>
  <si>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</si>
  <si>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</si>
  <si>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</si>
  <si>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</si>
  <si>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</si>
  <si>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</si>
  <si>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</si>
  <si>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</si>
  <si>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</si>
  <si>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</si>
  <si>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</si>
  <si>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</si>
  <si>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</si>
  <si>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</si>
  <si>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</si>
  <si>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</si>
  <si>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</si>
  <si>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</si>
  <si>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</si>
  <si>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</si>
  <si>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</si>
  <si>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</si>
  <si>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</si>
  <si>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</si>
  <si>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</si>
  <si>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</si>
  <si>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</si>
  <si>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</si>
  <si>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</si>
  <si>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</si>
  <si>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</si>
  <si>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</si>
  <si>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</si>
  <si>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</si>
  <si>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</si>
  <si>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</si>
  <si>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</si>
  <si>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</si>
  <si>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</si>
  <si>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</si>
  <si>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</si>
  <si>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</si>
  <si>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</si>
  <si>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</si>
  <si>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</si>
  <si>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</si>
  <si>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</si>
  <si>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</si>
  <si>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</si>
  <si>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</si>
  <si>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</si>
  <si>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</si>
  <si>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</si>
  <si>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</si>
  <si>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</si>
  <si>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</si>
  <si>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</si>
  <si>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</si>
  <si>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</si>
  <si>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</si>
  <si>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</si>
  <si>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</si>
  <si>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</si>
  <si>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</si>
  <si>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</si>
  <si>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</si>
  <si>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</si>
  <si>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</si>
  <si>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</si>
  <si>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</si>
  <si>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</si>
  <si>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</si>
  <si>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</si>
  <si>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</si>
  <si>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</si>
  <si>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</si>
  <si>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</si>
  <si>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</si>
  <si>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</si>
  <si>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</si>
  <si>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</si>
  <si>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</si>
  <si>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</si>
  <si>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</si>
  <si>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</si>
  <si>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</si>
  <si>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</si>
  <si>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</si>
  <si>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</si>
  <si>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</si>
  <si>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</si>
  <si>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</si>
  <si>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</si>
  <si>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</si>
  <si>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</si>
  <si>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</si>
  <si>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</si>
  <si>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</si>
  <si>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</si>
  <si>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</si>
  <si>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</si>
  <si>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</si>
  <si>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</si>
  <si>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</si>
  <si>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</si>
  <si>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</si>
  <si>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</si>
  <si>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</si>
  <si>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</si>
  <si>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</si>
  <si>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</si>
  <si>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</si>
  <si>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</si>
  <si>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</si>
  <si>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</si>
  <si>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</si>
  <si>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</si>
  <si>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</si>
  <si>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</si>
  <si>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</si>
  <si>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</si>
  <si>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</si>
  <si>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</si>
  <si>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</si>
  <si>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</si>
  <si>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</si>
  <si>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</si>
  <si>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</si>
  <si>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</si>
  <si>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</si>
  <si>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</si>
  <si>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</si>
  <si>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</si>
  <si>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</si>
  <si>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</si>
  <si>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</si>
  <si>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</si>
  <si>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</si>
  <si>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</si>
  <si>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</si>
  <si>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</si>
  <si>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</si>
  <si>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</si>
  <si>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</si>
  <si>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</si>
  <si>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</si>
  <si>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</si>
  <si>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</si>
  <si>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</si>
  <si>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</si>
  <si>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</si>
  <si>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</si>
  <si>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</si>
  <si>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</si>
  <si>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</si>
  <si>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</si>
  <si>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</si>
  <si>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</si>
  <si>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</si>
  <si>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</si>
  <si>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</si>
  <si>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</si>
  <si>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</si>
  <si>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</si>
  <si>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</si>
  <si>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</si>
  <si>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</si>
  <si>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</si>
  <si>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</si>
  <si>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</si>
  <si>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</si>
  <si>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</si>
  <si>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</si>
  <si>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</si>
  <si>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</si>
  <si>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</si>
  <si>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</si>
  <si>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</si>
  <si>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</si>
  <si>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</si>
  <si>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</si>
  <si>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</si>
  <si>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</si>
  <si>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</si>
  <si>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</si>
  <si>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</si>
  <si>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</si>
  <si>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</si>
  <si>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</si>
  <si>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</si>
  <si>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</si>
  <si>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</si>
  <si>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</si>
  <si>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</si>
  <si>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</si>
  <si>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</si>
  <si>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</si>
  <si>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</si>
  <si>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</si>
  <si>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</si>
  <si>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</si>
  <si>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</si>
  <si>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</si>
  <si>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</si>
  <si>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</si>
  <si>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</si>
  <si>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</si>
  <si>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</si>
  <si>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</si>
  <si>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</si>
  <si>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</si>
  <si>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</si>
  <si>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</si>
  <si>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</si>
  <si>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</si>
  <si>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</si>
  <si>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</si>
  <si>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</si>
  <si>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</si>
  <si>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</si>
  <si>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</si>
  <si>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</si>
  <si>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</si>
  <si>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</si>
  <si>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</si>
  <si>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</si>
  <si>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</si>
  <si>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</si>
  <si>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</si>
  <si>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</si>
  <si>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</si>
  <si>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</si>
  <si>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</si>
  <si>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</si>
  <si>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</si>
  <si>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</si>
  <si>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</si>
  <si>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</si>
  <si>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</si>
  <si>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</si>
  <si>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</si>
  <si>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</si>
  <si>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</si>
  <si>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</si>
  <si>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</si>
  <si>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</si>
  <si>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</si>
  <si>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</si>
  <si>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</si>
  <si>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</si>
  <si>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</si>
  <si>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</si>
  <si>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</si>
  <si>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</si>
  <si>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</si>
  <si>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</si>
  <si>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</si>
  <si>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</si>
  <si>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</si>
  <si>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</si>
  <si>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</si>
  <si>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</si>
  <si>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</si>
  <si>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</si>
  <si>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</si>
  <si>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</si>
  <si>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</si>
  <si>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</si>
  <si>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</si>
  <si>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</si>
  <si>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</si>
  <si>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</si>
  <si>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</si>
  <si>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</si>
  <si>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</si>
  <si>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</si>
  <si>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</si>
  <si>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</si>
  <si>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</si>
  <si>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</si>
  <si>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</si>
  <si>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</si>
  <si>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</si>
  <si>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</si>
  <si>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</si>
  <si>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</si>
  <si>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</si>
  <si>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</si>
  <si>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</si>
  <si>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</si>
  <si>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</si>
  <si>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</si>
  <si>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</si>
  <si>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</si>
  <si>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</si>
  <si>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</si>
  <si>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</si>
  <si>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</si>
  <si>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</si>
  <si>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</si>
  <si>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</si>
  <si>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</si>
  <si>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</si>
  <si>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</si>
  <si>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</si>
  <si>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</si>
  <si>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</si>
  <si>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</si>
  <si>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</si>
  <si>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</si>
  <si>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</si>
  <si>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</si>
  <si>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</si>
  <si>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</si>
  <si>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</si>
  <si>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</si>
  <si>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</si>
  <si>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</si>
  <si>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</si>
  <si>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</si>
  <si>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</si>
  <si>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</si>
  <si>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</si>
  <si>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</si>
  <si>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</si>
  <si>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</si>
  <si>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</si>
  <si>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</si>
  <si>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</si>
  <si>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</si>
  <si>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</si>
  <si>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</si>
  <si>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</si>
  <si>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</si>
  <si>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</si>
  <si>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</si>
  <si>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</si>
  <si>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</si>
  <si>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</si>
  <si>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</si>
  <si>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</si>
  <si>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</si>
  <si>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</si>
  <si>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</si>
  <si>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</si>
  <si>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</si>
  <si>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</si>
  <si>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</si>
  <si>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</si>
  <si>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</si>
  <si>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</si>
  <si>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</si>
  <si>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</si>
  <si>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</si>
  <si>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</si>
  <si>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</si>
  <si>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</si>
  <si>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</si>
  <si>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</si>
  <si>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</si>
  <si>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</si>
  <si>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</si>
  <si>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</si>
  <si>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</si>
  <si>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</si>
  <si>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</si>
  <si>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</si>
  <si>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</si>
  <si>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</si>
  <si>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</si>
  <si>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</si>
  <si>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</si>
  <si>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</si>
  <si>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</si>
  <si>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</si>
  <si>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</si>
  <si>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</si>
  <si>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</si>
  <si>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</si>
  <si>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</si>
  <si>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</si>
  <si>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</si>
  <si>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</si>
  <si>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</si>
  <si>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</si>
  <si>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</si>
  <si>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</si>
  <si>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</si>
  <si>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</si>
  <si>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</si>
  <si>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</si>
  <si>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</si>
  <si>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</si>
  <si>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</si>
  <si>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</si>
  <si>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</si>
  <si>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</si>
  <si>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</si>
  <si>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</si>
  <si>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</si>
  <si>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</si>
  <si>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</si>
  <si>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</si>
  <si>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</si>
  <si>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</si>
  <si>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</si>
  <si>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</si>
  <si>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</si>
  <si>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</si>
  <si>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</si>
  <si>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</si>
  <si>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</si>
  <si>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</si>
  <si>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</si>
  <si>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</si>
  <si>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</si>
  <si>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</si>
  <si>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</si>
  <si>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</si>
  <si>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</si>
  <si>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</si>
  <si>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</si>
  <si>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</si>
  <si>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</si>
  <si>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</si>
  <si>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</si>
  <si>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</si>
  <si>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</si>
  <si>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</si>
  <si>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</si>
  <si>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</si>
  <si>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</si>
  <si>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</si>
  <si>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</si>
  <si>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</si>
  <si>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</si>
  <si>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</si>
  <si>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</si>
  <si>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</si>
  <si>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</si>
  <si>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</si>
  <si>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</si>
  <si>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</si>
  <si>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</si>
  <si>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</si>
  <si>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</si>
  <si>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</si>
  <si>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</si>
  <si>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</si>
  <si>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</si>
  <si>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</si>
  <si>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</si>
  <si>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</si>
  <si>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</si>
  <si>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</si>
  <si>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</si>
  <si>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</si>
  <si>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</si>
  <si>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</si>
  <si>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</si>
  <si>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</si>
  <si>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</si>
  <si>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</si>
  <si>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</si>
  <si>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</si>
  <si>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</si>
  <si>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</si>
  <si>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</si>
  <si>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</si>
  <si>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</si>
  <si>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</si>
  <si>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</si>
  <si>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</si>
  <si>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</si>
  <si>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</si>
  <si>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</si>
  <si>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</si>
  <si>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</si>
  <si>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</si>
  <si>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</si>
  <si>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</si>
  <si>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</si>
  <si>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</si>
  <si>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</si>
  <si>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</si>
  <si>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</si>
  <si>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</si>
  <si>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</si>
  <si>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</si>
  <si>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</si>
  <si>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</si>
  <si>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</si>
  <si>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</si>
  <si>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</si>
  <si>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</si>
  <si>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</si>
  <si>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</si>
  <si>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</si>
  <si>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</si>
  <si>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</si>
  <si>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</si>
  <si>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</si>
  <si>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</si>
  <si>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</si>
  <si>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</si>
  <si>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</si>
  <si>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</si>
  <si>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</si>
  <si>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</si>
  <si>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</si>
  <si>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</si>
  <si>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</si>
  <si>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</si>
  <si>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</si>
  <si>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</si>
  <si>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</si>
  <si>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</si>
  <si>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</si>
  <si>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</si>
  <si>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</si>
  <si>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</si>
  <si>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</si>
  <si>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</si>
  <si>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</si>
  <si>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</si>
  <si>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</si>
  <si>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</si>
  <si>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</si>
  <si>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</si>
  <si>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</si>
  <si>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</si>
  <si>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</si>
  <si>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</si>
  <si>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</si>
  <si>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</si>
  <si>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</si>
  <si>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</si>
  <si>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</si>
  <si>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</si>
  <si>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</si>
  <si>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</si>
  <si>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</si>
  <si>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</si>
  <si>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</si>
  <si>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</si>
  <si>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</si>
  <si>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</si>
  <si>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</si>
  <si>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</si>
  <si>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</si>
  <si>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</si>
  <si>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</si>
  <si>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</si>
  <si>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</si>
  <si>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</si>
  <si>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</si>
  <si>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</si>
  <si>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</si>
  <si>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</si>
  <si>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</si>
  <si>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</si>
  <si>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</si>
  <si>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</si>
  <si>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</si>
  <si>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</si>
  <si>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</si>
  <si>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</si>
  <si>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</si>
  <si>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</si>
  <si>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</si>
  <si>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</si>
  <si>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</si>
  <si>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</si>
  <si>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</si>
  <si>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</si>
  <si>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</si>
  <si>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</si>
  <si>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</si>
  <si>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</si>
  <si>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</si>
  <si>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</si>
  <si>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</si>
  <si>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</si>
  <si>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</si>
  <si>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</si>
  <si>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</si>
  <si>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</si>
  <si>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</si>
  <si>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</si>
  <si>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</si>
  <si>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</si>
  <si>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</si>
  <si>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</si>
  <si>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</si>
  <si>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</si>
  <si>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</si>
  <si>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</si>
  <si>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</si>
  <si>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</si>
  <si>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</si>
  <si>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</si>
  <si>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</si>
  <si>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</si>
  <si>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</si>
  <si>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</si>
  <si>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</si>
  <si>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</si>
  <si>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</si>
  <si>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</si>
  <si>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</si>
  <si>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</si>
  <si>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</si>
  <si>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</si>
  <si>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</si>
  <si>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</si>
  <si>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</si>
  <si>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</si>
  <si>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</si>
  <si>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</si>
  <si>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</si>
  <si>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</si>
  <si>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</si>
  <si>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</si>
  <si>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</si>
  <si>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</si>
  <si>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</si>
  <si>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</si>
  <si>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</si>
  <si>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</si>
  <si>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</si>
  <si>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</si>
  <si>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</si>
  <si>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</si>
  <si>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</si>
  <si>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</si>
  <si>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</si>
  <si>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</si>
  <si>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</si>
  <si>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</si>
  <si>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</si>
  <si>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</si>
  <si>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</si>
  <si>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</si>
  <si>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</si>
  <si>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</si>
  <si>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</si>
  <si>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</si>
  <si>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</si>
  <si>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</si>
  <si>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</si>
  <si>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</si>
  <si>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</si>
  <si>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</si>
  <si>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</si>
  <si>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</si>
  <si>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</si>
  <si>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</si>
  <si>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</si>
  <si>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</si>
  <si>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</si>
  <si>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</si>
  <si>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</si>
  <si>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</si>
  <si>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</si>
  <si>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</si>
  <si>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</si>
  <si>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</si>
  <si>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</si>
  <si>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</si>
  <si>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</si>
  <si>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</si>
  <si>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</si>
  <si>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</si>
  <si>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</si>
  <si>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</si>
  <si>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</si>
  <si>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</si>
  <si>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</si>
  <si>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</si>
  <si>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</si>
  <si>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</si>
  <si>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</si>
  <si>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</si>
  <si>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</si>
  <si>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</si>
  <si>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</si>
  <si>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</si>
  <si>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</si>
  <si>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</si>
  <si>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</si>
  <si>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</si>
  <si>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</si>
  <si>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</si>
  <si>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</si>
  <si>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</si>
  <si>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</si>
  <si>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</si>
  <si>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</si>
  <si>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</si>
  <si>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</si>
  <si>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</si>
  <si>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</si>
  <si>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</si>
  <si>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</si>
  <si>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</si>
  <si>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</si>
  <si>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</si>
  <si>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</si>
  <si>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</si>
  <si>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</si>
  <si>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</si>
  <si>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</si>
  <si>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</si>
  <si>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</si>
  <si>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</si>
  <si>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</si>
  <si>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</si>
  <si>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</si>
  <si>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</si>
  <si>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</si>
  <si>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</si>
  <si>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</si>
  <si>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</si>
  <si>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</si>
  <si>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</si>
  <si>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</si>
  <si>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</si>
  <si>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</si>
  <si>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</si>
  <si>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</si>
  <si>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</si>
  <si>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</si>
  <si>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</si>
  <si>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</si>
  <si>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</si>
  <si>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</si>
  <si>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</si>
  <si>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</si>
  <si>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</si>
  <si>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</si>
  <si>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</si>
  <si>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</si>
  <si>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</si>
  <si>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</si>
  <si>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</si>
  <si>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</si>
  <si>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</si>
  <si>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</si>
  <si>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</si>
  <si>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</si>
  <si>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</si>
  <si>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</si>
  <si>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</si>
  <si>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</si>
  <si>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</si>
  <si>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</si>
  <si>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</si>
  <si>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</si>
  <si>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</si>
  <si>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</si>
  <si>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</si>
  <si>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</si>
  <si>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</si>
  <si>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</si>
  <si>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</si>
  <si>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</si>
  <si>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</si>
  <si>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</si>
  <si>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</si>
  <si>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</si>
  <si>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</si>
  <si>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</si>
  <si>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</si>
  <si>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</si>
  <si>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</si>
  <si>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</si>
  <si>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</si>
  <si>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</si>
  <si>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</si>
  <si>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</si>
  <si>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</si>
  <si>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</si>
  <si>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</si>
  <si>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</si>
  <si>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</si>
  <si>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</si>
  <si>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</si>
  <si>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</si>
  <si>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</si>
  <si>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</si>
  <si>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</si>
  <si>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</si>
  <si>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</si>
  <si>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</si>
  <si>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</si>
  <si>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</si>
  <si>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</si>
  <si>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</si>
  <si>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</si>
  <si>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</si>
  <si>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</si>
  <si>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</si>
  <si>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</si>
  <si>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</si>
  <si>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</si>
  <si>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</si>
  <si>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</si>
  <si>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</si>
  <si>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</si>
  <si>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</si>
  <si>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</si>
  <si>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</si>
  <si>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</si>
  <si>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</si>
  <si>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</si>
  <si>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</si>
  <si>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</si>
  <si>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</si>
  <si>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</si>
  <si>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</si>
  <si>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</si>
  <si>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</si>
  <si>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</si>
  <si>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</si>
  <si>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</si>
  <si>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</si>
  <si>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</si>
  <si>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</si>
  <si>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</si>
  <si>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</si>
  <si>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</si>
  <si>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</si>
  <si>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</si>
  <si>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</si>
  <si>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</si>
  <si>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</si>
  <si>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</si>
  <si>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</si>
  <si>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</si>
  <si>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</si>
  <si>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</si>
  <si>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</si>
  <si>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</si>
  <si>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</si>
  <si>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</si>
  <si>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</si>
  <si>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</si>
  <si>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</si>
  <si>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</si>
  <si>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</si>
  <si>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</si>
  <si>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</si>
  <si>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</si>
  <si>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</si>
  <si>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</si>
  <si>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</si>
  <si>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</si>
  <si>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</si>
  <si>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</si>
  <si>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</si>
  <si>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</si>
  <si>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</si>
  <si>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</si>
  <si>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</si>
  <si>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</si>
  <si>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</si>
  <si>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</si>
  <si>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</si>
  <si>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</si>
  <si>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</si>
  <si>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</si>
  <si>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</si>
  <si>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</si>
  <si>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</si>
  <si>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</si>
  <si>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</si>
  <si>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</si>
  <si>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</si>
  <si>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</si>
  <si>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</si>
  <si>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</si>
  <si>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</si>
  <si>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</si>
  <si>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</si>
  <si>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</si>
  <si>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</si>
  <si>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</si>
  <si>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</si>
  <si>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</si>
  <si>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</si>
  <si>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</si>
  <si>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</si>
  <si>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</si>
  <si>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</si>
  <si>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</si>
  <si>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</si>
  <si>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</si>
  <si>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</si>
  <si>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</si>
  <si>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</si>
  <si>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</si>
  <si>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</si>
  <si>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</si>
  <si>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</si>
  <si>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</si>
  <si>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</si>
  <si>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</si>
  <si>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</si>
  <si>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</si>
  <si>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</si>
  <si>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</si>
  <si>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</si>
  <si>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</si>
  <si>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</si>
  <si>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</si>
  <si>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</si>
  <si>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</si>
  <si>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</si>
  <si>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</si>
  <si>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</si>
  <si>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</si>
  <si>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</si>
  <si>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</si>
  <si>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</si>
  <si>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</si>
  <si>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</si>
  <si>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</si>
  <si>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</si>
  <si>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</si>
  <si>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</si>
  <si>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</si>
  <si>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</si>
  <si>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</si>
  <si>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</si>
  <si>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</si>
  <si>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</si>
  <si>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</si>
  <si>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</si>
  <si>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</si>
  <si>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</si>
  <si>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</si>
  <si>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</si>
  <si>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</si>
  <si>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</si>
  <si>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</si>
  <si>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</si>
  <si>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</si>
  <si>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</si>
  <si>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</si>
  <si>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</si>
  <si>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</si>
  <si>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</si>
  <si>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</si>
  <si>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</si>
  <si>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</si>
  <si>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</si>
  <si>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</si>
  <si>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</si>
  <si>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</si>
  <si>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</si>
  <si>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</si>
  <si>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</si>
  <si>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</si>
  <si>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</si>
  <si>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</si>
  <si>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</si>
  <si>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</si>
  <si>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</si>
  <si>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</si>
  <si>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</si>
  <si>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</si>
  <si>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</si>
  <si>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</si>
  <si>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</si>
  <si>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</si>
  <si>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</si>
  <si>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</si>
  <si>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</si>
  <si>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</si>
  <si>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</si>
  <si>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</si>
  <si>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</si>
  <si>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</si>
  <si>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</si>
  <si>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</si>
  <si>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</si>
  <si>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</si>
  <si>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</si>
  <si>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</si>
  <si>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</si>
  <si>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</si>
  <si>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</si>
  <si>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</si>
  <si>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</si>
  <si>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</si>
  <si>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</si>
  <si>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</si>
  <si>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</si>
  <si>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</si>
  <si>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</si>
  <si>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</si>
  <si>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</si>
  <si>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</si>
  <si>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</si>
  <si>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</si>
  <si>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</si>
  <si>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</si>
  <si>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</si>
  <si>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</si>
  <si>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</si>
  <si>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</si>
  <si>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</si>
  <si>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</si>
  <si>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</si>
  <si>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</si>
  <si>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</si>
  <si>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</si>
  <si>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</si>
  <si>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</si>
  <si>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</si>
  <si>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</si>
  <si>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</si>
  <si>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</si>
  <si>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</si>
  <si>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</si>
  <si>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</si>
  <si>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</si>
  <si>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</si>
  <si>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</si>
  <si>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</si>
  <si>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</si>
  <si>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</si>
  <si>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</si>
  <si>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</si>
  <si>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</si>
  <si>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</si>
  <si>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</si>
  <si>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</si>
  <si>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</si>
  <si>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</si>
  <si>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</si>
  <si>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</si>
  <si>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</si>
  <si>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</si>
  <si>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</si>
  <si>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</si>
  <si>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</si>
  <si>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</si>
  <si>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</si>
  <si>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</si>
  <si>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</si>
  <si>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</si>
  <si>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</si>
  <si>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</si>
  <si>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</si>
  <si>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</si>
  <si>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</si>
  <si>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</si>
  <si>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</si>
  <si>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</si>
  <si>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</si>
  <si>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</si>
  <si>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</si>
  <si>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</si>
  <si>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</si>
  <si>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</si>
  <si>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</si>
  <si>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</si>
  <si>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</si>
  <si>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</si>
  <si>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</si>
  <si>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</si>
  <si>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</si>
  <si>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</si>
  <si>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</si>
  <si>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</si>
  <si>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</si>
  <si>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</si>
  <si>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</si>
  <si>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</si>
  <si>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</si>
  <si>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</si>
  <si>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</si>
  <si>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</si>
  <si>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</si>
  <si>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</si>
  <si>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</si>
  <si>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</si>
  <si>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</si>
  <si>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</si>
  <si>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</si>
  <si>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</si>
  <si>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</si>
  <si>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</si>
  <si>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</si>
  <si>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</si>
  <si>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</si>
  <si>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</si>
  <si>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</si>
  <si>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</si>
  <si>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</si>
  <si>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</si>
  <si>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</si>
  <si>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</si>
  <si>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</si>
  <si>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</si>
  <si>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</si>
  <si>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</si>
  <si>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</si>
  <si>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</si>
  <si>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</si>
  <si>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</si>
  <si>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</si>
  <si>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</si>
  <si>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</si>
  <si>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</si>
  <si>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</si>
  <si>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</si>
  <si>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</si>
  <si>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</si>
  <si>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</si>
  <si>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</si>
  <si>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</si>
  <si>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</si>
  <si>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</si>
  <si>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</si>
  <si>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</si>
  <si>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</si>
  <si>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</si>
  <si>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</si>
  <si>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</si>
  <si>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</si>
  <si>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</si>
  <si>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</si>
  <si>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</si>
  <si>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</si>
  <si>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</si>
  <si>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</si>
  <si>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</si>
  <si>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</si>
  <si>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</si>
  <si>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</si>
  <si>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</si>
  <si>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</si>
  <si>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</si>
  <si>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</si>
  <si>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</si>
  <si>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</si>
  <si>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</si>
  <si>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</si>
  <si>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</si>
  <si>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</si>
  <si>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</si>
  <si>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</si>
  <si>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</si>
  <si>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</si>
  <si>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</si>
  <si>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</si>
  <si>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</si>
  <si>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</si>
  <si>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</si>
  <si>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</si>
  <si>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</si>
  <si>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</si>
  <si>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</si>
  <si>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</si>
  <si>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</si>
  <si>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</si>
  <si>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</si>
  <si>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</si>
  <si>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</si>
  <si>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</si>
  <si>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</si>
  <si>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</si>
  <si>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</si>
  <si>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</si>
  <si>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</si>
  <si>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</si>
  <si>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</si>
  <si>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</si>
  <si>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</si>
  <si>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</si>
  <si>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</si>
  <si>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</si>
  <si>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</si>
  <si>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</si>
  <si>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</si>
  <si>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</si>
  <si>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</si>
  <si>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</si>
  <si>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</si>
  <si>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</si>
  <si>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</si>
  <si>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</si>
  <si>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</si>
  <si>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</si>
  <si>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</si>
  <si>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</si>
  <si>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</si>
  <si>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</si>
  <si>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</si>
  <si>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</si>
  <si>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</si>
  <si>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</si>
  <si>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</si>
  <si>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</si>
  <si>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</si>
  <si>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</si>
  <si>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</si>
  <si>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</si>
  <si>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</si>
  <si>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</si>
  <si>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</si>
  <si>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</si>
  <si>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</si>
  <si>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</si>
  <si>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</si>
  <si>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</si>
  <si>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</si>
  <si>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</si>
  <si>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</si>
  <si>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</si>
  <si>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</si>
  <si>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</si>
  <si>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</si>
  <si>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</si>
  <si>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</si>
  <si>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</si>
  <si>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</si>
  <si>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</si>
  <si>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</si>
  <si>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</si>
  <si>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</si>
  <si>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</si>
  <si>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</si>
  <si>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</si>
  <si>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</si>
  <si>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</si>
  <si>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</si>
  <si>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</si>
  <si>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</si>
  <si>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</si>
  <si>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</si>
  <si>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</si>
  <si>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</si>
  <si>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</si>
  <si>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</si>
  <si>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</si>
  <si>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</si>
  <si>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</si>
  <si>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</si>
  <si>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</si>
  <si>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</si>
  <si>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</si>
  <si>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</si>
  <si>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</si>
  <si>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</si>
  <si>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</si>
  <si>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</si>
  <si>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</si>
  <si>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</si>
  <si>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</si>
  <si>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</si>
  <si>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</si>
  <si>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</si>
  <si>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</si>
  <si>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</si>
  <si>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</si>
  <si>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</si>
  <si>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</si>
  <si>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</si>
  <si>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</si>
  <si>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</si>
  <si>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</si>
  <si>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</si>
  <si>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</si>
  <si>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</si>
  <si>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</si>
  <si>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</si>
  <si>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</si>
  <si>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</si>
  <si>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</si>
  <si>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</si>
  <si>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</si>
  <si>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</si>
  <si>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</si>
  <si>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</si>
  <si>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</si>
  <si>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</si>
  <si>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</si>
  <si>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</si>
  <si>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</si>
  <si>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</si>
  <si>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</si>
  <si>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</si>
  <si>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</si>
  <si>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</si>
  <si>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</si>
  <si>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</si>
  <si>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</si>
  <si>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</si>
  <si>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</si>
  <si>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</si>
  <si>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</si>
  <si>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</si>
  <si>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</si>
  <si>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</si>
  <si>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</si>
  <si>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</si>
  <si>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</si>
  <si>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</si>
  <si>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</si>
  <si>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</si>
  <si>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</si>
  <si>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</si>
  <si>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</si>
  <si>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</si>
  <si>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</si>
  <si>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</si>
  <si>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</si>
  <si>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</si>
  <si>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</si>
  <si>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</si>
  <si>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</si>
  <si>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</si>
  <si>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</si>
  <si>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</si>
  <si>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</si>
  <si>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</si>
  <si>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</si>
  <si>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</si>
  <si>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</si>
  <si>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</si>
  <si>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</si>
  <si>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</si>
  <si>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</si>
  <si>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</si>
  <si>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</si>
  <si>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</si>
  <si>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</si>
  <si>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</si>
  <si>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</si>
  <si>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</si>
  <si>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</si>
  <si>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</si>
  <si>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</si>
  <si>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</si>
  <si>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</si>
  <si>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</si>
  <si>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</si>
  <si>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</si>
  <si>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</si>
  <si>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</si>
  <si>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</si>
  <si>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</si>
  <si>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</si>
  <si>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</si>
  <si>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</si>
  <si>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</si>
  <si>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</si>
  <si>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</si>
  <si>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</si>
  <si>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</si>
  <si>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</si>
  <si>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</si>
  <si>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</si>
  <si>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</si>
  <si>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</si>
  <si>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</si>
  <si>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</si>
  <si>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</si>
  <si>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</si>
  <si>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</si>
  <si>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</si>
  <si>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</si>
  <si>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</si>
  <si>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</si>
  <si>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</si>
  <si>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</si>
  <si>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</si>
  <si>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</si>
  <si>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</si>
  <si>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</si>
  <si>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</si>
  <si>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</si>
  <si>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</si>
  <si>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</si>
  <si>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</si>
  <si>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</si>
  <si>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</si>
  <si>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</si>
  <si>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</si>
  <si>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</si>
  <si>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</si>
  <si>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</si>
  <si>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</si>
  <si>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</si>
  <si>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</si>
  <si>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</si>
  <si>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</si>
  <si>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</si>
  <si>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</si>
  <si>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</si>
  <si>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</si>
  <si>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</si>
  <si>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</si>
  <si>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</si>
  <si>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</si>
  <si>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</si>
  <si>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</si>
  <si>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</si>
  <si>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</si>
  <si>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</si>
  <si>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</si>
  <si>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</si>
  <si>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</si>
  <si>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</si>
  <si>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</si>
  <si>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</si>
  <si>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</si>
  <si>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</si>
  <si>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</si>
  <si>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</si>
  <si>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</si>
  <si>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</si>
  <si>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</si>
  <si>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</si>
  <si>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</si>
  <si>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</si>
  <si>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</si>
  <si>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</si>
  <si>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</si>
  <si>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</si>
  <si>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</si>
  <si>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</si>
  <si>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</si>
  <si>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</si>
  <si>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</si>
  <si>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</si>
  <si>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</si>
  <si>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</si>
  <si>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</si>
  <si>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</si>
  <si>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</si>
  <si>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</si>
  <si>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</si>
  <si>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</si>
  <si>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</si>
  <si>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</si>
  <si>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</si>
  <si>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</si>
  <si>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</si>
  <si>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</si>
  <si>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</si>
  <si>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</si>
  <si>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</si>
  <si>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</si>
  <si>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</si>
  <si>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</si>
  <si>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</si>
  <si>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</si>
  <si>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</si>
  <si>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</si>
  <si>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</si>
  <si>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</si>
  <si>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</si>
  <si>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</si>
  <si>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</si>
  <si>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</si>
  <si>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</si>
  <si>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</si>
  <si>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</si>
  <si>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</si>
  <si>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</si>
  <si>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</si>
  <si>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</si>
  <si>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</si>
  <si>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</si>
  <si>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</si>
  <si>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</si>
  <si>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</si>
  <si>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</si>
  <si>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</si>
  <si>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</si>
  <si>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</si>
  <si>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</si>
  <si>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</si>
  <si>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</si>
  <si>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</si>
  <si>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</si>
  <si>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</si>
  <si>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</si>
  <si>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</si>
  <si>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</si>
  <si>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</si>
  <si>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</si>
  <si>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</si>
  <si>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</si>
  <si>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</si>
  <si>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</si>
  <si>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</si>
  <si>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</si>
  <si>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</si>
  <si>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</si>
  <si>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</si>
  <si>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</si>
  <si>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</si>
  <si>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</si>
  <si>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</si>
  <si>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</si>
  <si>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</si>
  <si>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</si>
  <si>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</si>
  <si>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</si>
  <si>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</si>
  <si>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</si>
  <si>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</si>
  <si>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</si>
  <si>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</si>
  <si>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</si>
  <si>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</si>
  <si>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</si>
  <si>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</si>
  <si>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</si>
  <si>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</si>
  <si>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</si>
  <si>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</si>
  <si>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</si>
  <si>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</si>
  <si>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</si>
  <si>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</si>
  <si>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</si>
  <si>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</si>
  <si>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</si>
  <si>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</si>
  <si>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</si>
  <si>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</si>
  <si>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</si>
  <si>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</si>
  <si>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</si>
  <si>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</si>
  <si>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</si>
  <si>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</si>
  <si>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</si>
  <si>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</si>
  <si>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</si>
  <si>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</si>
  <si>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</si>
  <si>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</si>
  <si>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</si>
  <si>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</si>
  <si>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</si>
  <si>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</si>
  <si>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</si>
  <si>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</si>
  <si>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</si>
  <si>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</si>
  <si>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</si>
  <si>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</si>
  <si>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</si>
  <si>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</si>
  <si>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</si>
  <si>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</si>
  <si>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</si>
  <si>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</si>
  <si>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</si>
  <si>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</si>
  <si>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</si>
  <si>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</si>
  <si>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</si>
  <si>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</si>
  <si>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</si>
  <si>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</si>
  <si>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</si>
  <si>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</si>
  <si>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</si>
  <si>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</si>
  <si>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</si>
  <si>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</si>
  <si>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</si>
  <si>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</si>
  <si>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</si>
  <si>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</si>
  <si>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</si>
  <si>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</si>
  <si>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</si>
  <si>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</si>
  <si>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</si>
  <si>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</si>
  <si>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</si>
  <si>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</si>
  <si>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</si>
  <si>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</si>
  <si>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</si>
  <si>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</si>
  <si>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</si>
  <si>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</si>
  <si>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</si>
  <si>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</si>
  <si>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</si>
  <si>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</si>
  <si>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</si>
  <si>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</si>
  <si>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</si>
  <si>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</si>
  <si>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</si>
  <si>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</si>
  <si>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</si>
  <si>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</si>
  <si>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</si>
  <si>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</si>
  <si>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</si>
  <si>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</si>
  <si>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</si>
  <si>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</si>
  <si>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</si>
  <si>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</si>
  <si>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</si>
  <si>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</si>
  <si>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</si>
  <si>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</si>
  <si>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</si>
  <si>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</si>
  <si>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</si>
  <si>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</si>
  <si>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</si>
  <si>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</si>
  <si>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</si>
  <si>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</si>
  <si>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</si>
  <si>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</si>
  <si>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</si>
  <si>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</si>
  <si>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</si>
  <si>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</si>
  <si>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</si>
  <si>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</si>
  <si>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</si>
  <si>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</si>
  <si>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</si>
  <si>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</si>
  <si>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</si>
  <si>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</si>
  <si>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</si>
  <si>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</si>
  <si>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</si>
  <si>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</si>
  <si>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</si>
  <si>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</si>
  <si>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</si>
  <si>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</si>
  <si>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</si>
  <si>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</si>
  <si>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</si>
  <si>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</si>
  <si>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</si>
  <si>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</si>
  <si>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</si>
  <si>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</si>
  <si>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</si>
  <si>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</si>
  <si>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</si>
  <si>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</si>
  <si>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</si>
  <si>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</si>
  <si>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</si>
  <si>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</si>
  <si>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</si>
  <si>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</si>
  <si>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</si>
  <si>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</si>
  <si>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</si>
  <si>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</si>
  <si>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</si>
  <si>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</si>
  <si>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</si>
  <si>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</si>
  <si>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</si>
  <si>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</si>
  <si>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</si>
  <si>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</si>
  <si>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</si>
  <si>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</si>
  <si>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</si>
  <si>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</si>
  <si>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</si>
  <si>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</si>
  <si>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</si>
  <si>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</si>
  <si>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</si>
  <si>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</si>
  <si>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</si>
  <si>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</si>
  <si>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</si>
  <si>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</si>
  <si>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</si>
  <si>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</si>
  <si>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</si>
  <si>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</si>
  <si>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</si>
  <si>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</si>
  <si>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</si>
  <si>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</si>
  <si>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</si>
  <si>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</si>
  <si>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</si>
  <si>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</si>
  <si>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</si>
  <si>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</si>
  <si>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</si>
  <si>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</si>
  <si>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</si>
  <si>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</si>
  <si>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</si>
  <si>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</si>
  <si>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</si>
  <si>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</si>
  <si>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</si>
  <si>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</si>
  <si>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</si>
  <si>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</si>
  <si>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</si>
  <si>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</si>
  <si>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</si>
  <si>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</si>
  <si>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</si>
  <si>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</si>
  <si>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</si>
  <si>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</si>
  <si>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</si>
  <si>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</si>
  <si>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</si>
  <si>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</si>
  <si>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</si>
  <si>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</si>
  <si>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</si>
  <si>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</si>
  <si>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</si>
  <si>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</si>
  <si>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</si>
  <si>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</si>
  <si>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</si>
  <si>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</si>
  <si>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</si>
  <si>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</si>
  <si>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</si>
  <si>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</si>
  <si>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</si>
  <si>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</si>
  <si>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</si>
  <si>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</si>
  <si>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</si>
  <si>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</si>
  <si>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</si>
  <si>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</si>
  <si>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</si>
  <si>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</si>
  <si>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</si>
  <si>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</si>
  <si>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</si>
  <si>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</si>
  <si>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</si>
  <si>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</si>
  <si>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</si>
  <si>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</si>
  <si>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</si>
  <si>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</si>
  <si>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</si>
  <si>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</si>
  <si>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</si>
  <si>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</si>
  <si>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</si>
  <si>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</si>
  <si>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</si>
  <si>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</si>
  <si>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</si>
  <si>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</si>
  <si>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</si>
  <si>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</si>
  <si>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</si>
  <si>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</si>
  <si>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</si>
  <si>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</si>
  <si>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</si>
  <si>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</si>
  <si>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</si>
  <si>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</si>
  <si>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</si>
  <si>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</si>
  <si>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</si>
  <si>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</si>
  <si>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</si>
  <si>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</si>
  <si>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</si>
  <si>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</si>
  <si>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</si>
  <si>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</si>
  <si>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</si>
  <si>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</si>
  <si>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</si>
  <si>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</si>
  <si>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</si>
  <si>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</si>
  <si>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</si>
  <si>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</si>
  <si>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</si>
  <si>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</si>
  <si>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</si>
  <si>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</si>
  <si>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</si>
  <si>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</si>
  <si>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</si>
  <si>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</si>
  <si>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</si>
  <si>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</si>
  <si>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</si>
  <si>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</si>
  <si>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</si>
  <si>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</si>
  <si>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</si>
  <si>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</si>
  <si>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</si>
  <si>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</si>
  <si>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</si>
  <si>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</si>
  <si>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</si>
  <si>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</si>
  <si>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</si>
  <si>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</si>
  <si>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</si>
  <si>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</si>
  <si>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</si>
  <si>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</si>
  <si>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</si>
  <si>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</si>
  <si>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</si>
  <si>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</si>
  <si>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</si>
  <si>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</si>
  <si>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</si>
  <si>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</si>
  <si>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</si>
  <si>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</si>
  <si>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</si>
  <si>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</si>
  <si>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</si>
  <si>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</si>
  <si>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</si>
  <si>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</si>
  <si>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</si>
  <si>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</si>
  <si>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</si>
  <si>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</si>
  <si>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</si>
  <si>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</si>
  <si>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</si>
  <si>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</si>
  <si>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</si>
  <si>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</si>
  <si>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</si>
  <si>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</si>
  <si>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</si>
  <si>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</si>
  <si>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</si>
  <si>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</si>
  <si>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</si>
  <si>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</si>
  <si>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</si>
  <si>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</si>
  <si>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</si>
  <si>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</si>
  <si>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</si>
  <si>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</si>
  <si>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</si>
  <si>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</si>
  <si>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</si>
  <si>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</si>
  <si>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</si>
  <si>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</si>
  <si>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</si>
  <si>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</si>
  <si>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</si>
  <si>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</si>
  <si>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</si>
  <si>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</si>
  <si>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</si>
  <si>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</si>
  <si>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</si>
  <si>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</si>
  <si>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</si>
  <si>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</si>
  <si>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</si>
  <si>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</si>
  <si>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</si>
  <si>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</si>
  <si>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</si>
  <si>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</si>
  <si>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</si>
  <si>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</si>
  <si>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</si>
  <si>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</si>
  <si>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</si>
  <si>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</si>
  <si>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</si>
  <si>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</si>
  <si>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</si>
  <si>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</si>
  <si>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</si>
  <si>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</si>
  <si>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</si>
  <si>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</si>
  <si>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</si>
  <si>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</si>
  <si>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</si>
  <si>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</si>
  <si>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</si>
  <si>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</si>
  <si>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</si>
  <si>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</si>
  <si>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</si>
  <si>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</si>
  <si>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</si>
  <si>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</si>
  <si>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</si>
  <si>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</si>
  <si>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</si>
  <si>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</si>
  <si>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</si>
  <si>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</si>
  <si>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</si>
  <si>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</si>
  <si>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</si>
  <si>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</si>
  <si>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</si>
  <si>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</si>
  <si>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</si>
  <si>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</si>
  <si>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</si>
  <si>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</si>
  <si>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</si>
  <si>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</si>
  <si>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</si>
  <si>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</si>
  <si>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</si>
  <si>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</si>
  <si>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</si>
  <si>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</si>
  <si>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</si>
  <si>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</si>
  <si>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</si>
  <si>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</si>
  <si>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</si>
  <si>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</si>
  <si>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</si>
  <si>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</si>
  <si>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</si>
  <si>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</si>
  <si>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</si>
  <si>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</si>
  <si>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</si>
  <si>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</si>
  <si>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</si>
  <si>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</si>
  <si>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</si>
  <si>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</si>
  <si>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</si>
  <si>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</si>
  <si>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</si>
  <si>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</si>
  <si>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</si>
  <si>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</si>
  <si>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</si>
  <si>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</si>
  <si>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</si>
  <si>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</si>
  <si>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</si>
  <si>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</si>
  <si>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</si>
  <si>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</si>
  <si>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</si>
  <si>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</si>
  <si>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</si>
  <si>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</si>
  <si>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</si>
  <si>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</si>
  <si>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</si>
  <si>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</si>
  <si>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</si>
  <si>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</si>
  <si>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</si>
  <si>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</si>
  <si>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</si>
  <si>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</si>
  <si>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</si>
  <si>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</si>
  <si>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</si>
  <si>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</si>
  <si>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</si>
  <si>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</si>
  <si>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</si>
  <si>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</si>
  <si>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</si>
  <si>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</si>
  <si>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</si>
  <si>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</si>
  <si>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</si>
  <si>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</si>
  <si>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</si>
  <si>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</si>
  <si>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</si>
  <si>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</si>
  <si>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</si>
  <si>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</si>
  <si>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</si>
  <si>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</si>
  <si>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</si>
  <si>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</si>
  <si>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</si>
  <si>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</si>
  <si>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</si>
  <si>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</si>
  <si>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</si>
  <si>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</si>
  <si>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</si>
  <si>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</si>
  <si>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</si>
  <si>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</si>
  <si>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</si>
  <si>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</si>
  <si>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</si>
  <si>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</si>
  <si>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</si>
  <si>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</si>
  <si>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</si>
  <si>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</si>
  <si>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</si>
  <si>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</si>
  <si>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</si>
  <si>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</si>
  <si>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</si>
  <si>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</si>
  <si>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</si>
  <si>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</si>
  <si>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</si>
  <si>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</si>
  <si>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</si>
  <si>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</si>
  <si>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</si>
  <si>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</si>
  <si>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</si>
  <si>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</si>
  <si>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</si>
  <si>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</si>
  <si>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</si>
  <si>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</si>
  <si>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</si>
  <si>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</si>
  <si>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</si>
  <si>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</si>
  <si>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</si>
  <si>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</si>
  <si>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</si>
  <si>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</si>
  <si>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</si>
  <si>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</si>
  <si>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</si>
  <si>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</si>
  <si>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</si>
  <si>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</si>
  <si>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</si>
  <si>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</si>
  <si>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</si>
  <si>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</si>
  <si>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</si>
  <si>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</si>
  <si>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</si>
  <si>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</si>
  <si>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</si>
  <si>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</si>
  <si>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</si>
  <si>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</si>
  <si>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</si>
  <si>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</si>
  <si>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</si>
  <si>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</si>
  <si>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</si>
  <si>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</si>
  <si>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</si>
  <si>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</si>
  <si>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</si>
  <si>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</si>
  <si>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</si>
  <si>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</si>
  <si>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</si>
  <si>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</si>
  <si>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</si>
  <si>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</si>
  <si>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</si>
  <si>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</si>
  <si>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</si>
  <si>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</si>
  <si>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</si>
  <si>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</si>
  <si>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</si>
  <si>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</si>
  <si>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</si>
  <si>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</si>
  <si>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</si>
  <si>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</si>
  <si>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</si>
  <si>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</si>
  <si>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</si>
  <si>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</si>
  <si>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</si>
  <si>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</si>
  <si>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</si>
  <si>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</si>
  <si>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</si>
  <si>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</si>
  <si>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</si>
  <si>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</si>
  <si>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</si>
  <si>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</si>
  <si>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</si>
  <si>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</si>
  <si>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</si>
  <si>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</si>
  <si>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</si>
  <si>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</si>
  <si>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</si>
  <si>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</si>
  <si>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</si>
  <si>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</si>
  <si>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</si>
  <si>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</si>
  <si>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</si>
  <si>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</si>
  <si>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</si>
  <si>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</si>
  <si>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</si>
  <si>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</si>
  <si>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</si>
  <si>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</si>
  <si>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</si>
  <si>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</si>
  <si>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</si>
  <si>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</si>
  <si>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</si>
  <si>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</si>
  <si>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</si>
  <si>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</si>
  <si>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</si>
  <si>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</si>
  <si>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</si>
  <si>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</si>
  <si>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</si>
  <si>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</si>
  <si>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</si>
  <si>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</si>
  <si>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</si>
  <si>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</si>
  <si>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</si>
  <si>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</si>
  <si>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</si>
  <si>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</si>
  <si>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</si>
  <si>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</si>
  <si>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</si>
  <si>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</si>
  <si>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</si>
  <si>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</si>
  <si>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</si>
  <si>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</si>
  <si>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</si>
  <si>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</si>
  <si>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</si>
  <si>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</si>
  <si>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</si>
  <si>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</si>
  <si>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</si>
  <si>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</si>
  <si>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</si>
  <si>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</si>
  <si>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</si>
  <si>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</si>
  <si>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</si>
  <si>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</si>
  <si>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</si>
  <si>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</si>
  <si>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</si>
  <si>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</si>
  <si>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</si>
  <si>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</si>
  <si>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</si>
  <si>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</si>
  <si>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</si>
  <si>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</si>
  <si>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</si>
  <si>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</si>
  <si>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</si>
  <si>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</si>
  <si>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</si>
  <si>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</si>
  <si>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</si>
  <si>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</si>
  <si>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</si>
  <si>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</si>
  <si>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</si>
  <si>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</si>
  <si>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</si>
  <si>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</si>
  <si>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</si>
  <si>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</si>
  <si>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</si>
  <si>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</si>
  <si>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</si>
  <si>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</si>
  <si>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</si>
  <si>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</si>
  <si>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</si>
  <si>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</si>
  <si>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</si>
  <si>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</si>
  <si>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</si>
  <si>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</si>
  <si>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</si>
  <si>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</si>
  <si>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</si>
  <si>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</si>
  <si>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</si>
  <si>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</si>
  <si>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</si>
  <si>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</si>
  <si>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</si>
  <si>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</si>
  <si>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</si>
  <si>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</si>
  <si>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</si>
  <si>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</si>
  <si>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</si>
  <si>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</si>
  <si>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</si>
  <si>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</si>
  <si>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</si>
  <si>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</si>
  <si>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</si>
  <si>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</si>
  <si>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</si>
  <si>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</si>
  <si>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</si>
  <si>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</si>
  <si>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</si>
  <si>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</si>
  <si>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</si>
  <si>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</si>
  <si>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</si>
  <si>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</si>
  <si>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</si>
  <si>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</si>
  <si>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</si>
  <si>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</si>
  <si>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</si>
  <si>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</si>
  <si>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</si>
  <si>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</si>
  <si>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</si>
  <si>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</si>
  <si>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</si>
  <si>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</si>
  <si>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</si>
  <si>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</si>
  <si>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</si>
  <si>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</si>
  <si>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</si>
  <si>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</si>
  <si>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</si>
  <si>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</si>
  <si>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</si>
  <si>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</si>
  <si>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</si>
  <si>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</si>
  <si>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</si>
  <si>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</si>
  <si>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</si>
  <si>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</si>
  <si>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</si>
  <si>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</si>
  <si>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</si>
  <si>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</si>
  <si>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</si>
  <si>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</si>
  <si>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</si>
  <si>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</si>
  <si>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</si>
  <si>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</si>
  <si>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</si>
  <si>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</si>
  <si>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</si>
  <si>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</si>
  <si>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</si>
  <si>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</si>
  <si>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</si>
  <si>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</si>
  <si>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</si>
  <si>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</si>
  <si>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</si>
  <si>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</si>
  <si>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</si>
  <si>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</si>
  <si>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</si>
  <si>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</si>
  <si>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</si>
  <si>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</si>
  <si>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</si>
  <si>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</si>
  <si>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</si>
  <si>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</si>
  <si>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</si>
  <si>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</si>
  <si>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</si>
  <si>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</si>
  <si>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</si>
  <si>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</si>
  <si>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</si>
  <si>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</si>
  <si>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</si>
  <si>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</si>
  <si>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</si>
  <si>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</si>
  <si>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</si>
  <si>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</si>
  <si>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</si>
  <si>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</si>
  <si>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</si>
  <si>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</si>
  <si>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</si>
  <si>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</si>
  <si>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</si>
  <si>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</si>
  <si>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</si>
  <si>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</si>
  <si>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</si>
  <si>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</si>
  <si>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</si>
  <si>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</si>
  <si>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</si>
  <si>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</si>
  <si>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</si>
  <si>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</si>
  <si>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</si>
  <si>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</si>
  <si>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</si>
  <si>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</si>
  <si>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</si>
  <si>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</si>
  <si>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</si>
  <si>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</si>
  <si>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</si>
  <si>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</si>
  <si>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</si>
  <si>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</si>
  <si>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</si>
  <si>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</si>
  <si>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</si>
  <si>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</si>
  <si>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</si>
  <si>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</si>
  <si>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</si>
  <si>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</si>
  <si>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</si>
  <si>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</si>
  <si>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</si>
  <si>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</si>
  <si>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</si>
  <si>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</si>
  <si>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</si>
  <si>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</si>
  <si>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</si>
  <si>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</si>
  <si>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</si>
  <si>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</si>
  <si>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</si>
  <si>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</si>
  <si>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</si>
  <si>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</si>
  <si>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</si>
  <si>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</si>
  <si>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</si>
  <si>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</si>
  <si>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</si>
  <si>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</si>
  <si>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</si>
  <si>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</si>
  <si>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</si>
  <si>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</si>
  <si>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</si>
  <si>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</si>
  <si>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</si>
  <si>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</si>
  <si>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</si>
  <si>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</si>
  <si>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</si>
  <si>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</si>
  <si>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</si>
  <si>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</si>
  <si>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</si>
  <si>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</si>
  <si>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</si>
  <si>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</si>
  <si>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</si>
  <si>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</si>
  <si>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</si>
  <si>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</si>
  <si>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</si>
  <si>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</si>
  <si>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</si>
  <si>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</si>
  <si>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</si>
  <si>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</si>
  <si>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</si>
  <si>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</si>
  <si>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</si>
  <si>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</si>
  <si>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</si>
  <si>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</si>
  <si>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</si>
  <si>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</si>
  <si>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</si>
  <si>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</si>
  <si>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</si>
  <si>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</si>
  <si>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</si>
  <si>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</si>
  <si>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</si>
  <si>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</si>
  <si>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</si>
  <si>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</si>
  <si>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</si>
  <si>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</si>
  <si>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</si>
  <si>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</si>
  <si>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</si>
  <si>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</si>
  <si>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</si>
  <si>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</si>
  <si>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</si>
  <si>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</si>
  <si>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</si>
  <si>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</si>
  <si>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</si>
  <si>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</si>
  <si>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</si>
  <si>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</si>
  <si>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</si>
  <si>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</si>
  <si>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</si>
  <si>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</si>
  <si>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</si>
  <si>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</si>
  <si>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</si>
  <si>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</si>
  <si>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</si>
  <si>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</si>
  <si>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</si>
  <si>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</si>
  <si>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</si>
  <si>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</si>
  <si>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</si>
  <si>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</si>
  <si>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</si>
  <si>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</si>
  <si>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</si>
  <si>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</si>
  <si>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</si>
  <si>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</si>
  <si>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</si>
  <si>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</si>
  <si>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</si>
  <si>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</si>
  <si>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</si>
  <si>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</si>
  <si>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</si>
  <si>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</si>
  <si>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</si>
  <si>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</si>
  <si>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</si>
  <si>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</si>
  <si>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</si>
  <si>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</si>
  <si>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</si>
  <si>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</si>
  <si>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</si>
  <si>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</si>
  <si>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</si>
  <si>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</si>
  <si>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</si>
  <si>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</si>
  <si>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</si>
  <si>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</si>
  <si>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</si>
  <si>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</si>
  <si>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</si>
  <si>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</si>
  <si>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</si>
  <si>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</si>
  <si>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</si>
  <si>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</si>
  <si>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</si>
  <si>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</si>
  <si>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</si>
  <si>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</si>
  <si>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</si>
  <si>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</si>
  <si>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</si>
  <si>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</si>
  <si>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</si>
  <si>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</si>
  <si>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</si>
  <si>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</si>
  <si>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</si>
  <si>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</si>
  <si>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</si>
  <si>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</si>
  <si>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</si>
  <si>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</si>
  <si>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</si>
  <si>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</si>
  <si>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</si>
  <si>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</si>
  <si>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</si>
  <si>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</si>
  <si>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</si>
  <si>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</si>
  <si>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</si>
  <si>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</si>
  <si>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</si>
  <si>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</si>
  <si>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</si>
  <si>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</si>
  <si>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</si>
  <si>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</si>
  <si>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</si>
  <si>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</si>
  <si>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</si>
  <si>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</si>
  <si>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</si>
  <si>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</si>
  <si>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</si>
  <si>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</si>
  <si>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</si>
  <si>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</si>
  <si>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</si>
  <si>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</si>
  <si>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</si>
  <si>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</si>
  <si>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</si>
  <si>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</si>
  <si>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</si>
  <si>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</si>
  <si>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</si>
  <si>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</si>
  <si>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</si>
  <si>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</si>
  <si>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</si>
  <si>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</si>
  <si>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</si>
  <si>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</si>
  <si>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</si>
  <si>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</si>
  <si>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</si>
  <si>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</si>
  <si>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</si>
  <si>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</si>
  <si>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</si>
  <si>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</si>
  <si>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</si>
  <si>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</si>
  <si>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</si>
  <si>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</si>
  <si>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</si>
  <si>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</si>
  <si>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</si>
  <si>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</si>
  <si>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</si>
  <si>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</si>
  <si>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</si>
  <si>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</si>
  <si>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</si>
  <si>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</si>
  <si>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</si>
  <si>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</si>
  <si>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</si>
  <si>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</si>
  <si>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</si>
  <si>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</si>
  <si>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</si>
  <si>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</si>
  <si>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</si>
  <si>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</si>
  <si>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</si>
  <si>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</si>
  <si>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</si>
  <si>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</si>
  <si>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</si>
  <si>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</si>
  <si>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</si>
  <si>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</si>
  <si>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</si>
  <si>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</si>
  <si>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</si>
  <si>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</si>
  <si>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</si>
  <si>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</si>
  <si>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</si>
  <si>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</si>
  <si>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</si>
  <si>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</si>
  <si>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</si>
  <si>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</si>
  <si>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</si>
  <si>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</si>
  <si>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</si>
  <si>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</si>
  <si>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</si>
  <si>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</si>
  <si>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</si>
  <si>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</si>
  <si>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</si>
  <si>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</si>
  <si>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</si>
  <si>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</si>
  <si>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</si>
  <si>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</si>
  <si>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</si>
  <si>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</si>
  <si>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</si>
  <si>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</si>
  <si>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</si>
  <si>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</si>
  <si>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</si>
  <si>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</si>
  <si>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</si>
  <si>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</si>
  <si>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</si>
  <si>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</si>
  <si>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</si>
  <si>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</si>
  <si>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</si>
  <si>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</si>
  <si>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</si>
  <si>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</si>
  <si>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</si>
  <si>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</si>
  <si>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</si>
  <si>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</si>
  <si>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</si>
  <si>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</si>
  <si>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</si>
  <si>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</si>
  <si>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</si>
  <si>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</si>
  <si>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</si>
  <si>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</si>
  <si>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</si>
  <si>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</si>
  <si>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</si>
  <si>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</si>
  <si>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</si>
  <si>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</si>
  <si>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</si>
  <si>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</si>
  <si>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</si>
  <si>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</si>
  <si>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</si>
  <si>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</si>
  <si>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</si>
  <si>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</si>
  <si>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</si>
  <si>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</si>
  <si>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</si>
  <si>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</si>
  <si>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</si>
  <si>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</si>
  <si>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</si>
  <si>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</si>
  <si>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</si>
  <si>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</si>
  <si>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</si>
  <si>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</si>
  <si>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</si>
  <si>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</si>
  <si>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</si>
  <si>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</si>
  <si>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</si>
  <si>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</si>
  <si>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</si>
  <si>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</si>
  <si>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</si>
  <si>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</si>
  <si>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</si>
  <si>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</si>
  <si>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</si>
  <si>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</si>
  <si>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</si>
  <si>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</si>
  <si>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</si>
  <si>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</si>
  <si>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</si>
  <si>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</si>
  <si>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</si>
  <si>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</si>
  <si>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</si>
  <si>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</si>
  <si>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</si>
  <si>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</si>
  <si>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</si>
  <si>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</si>
  <si>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</si>
  <si>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</si>
  <si>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</si>
  <si>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</si>
  <si>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</si>
  <si>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</si>
  <si>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</si>
  <si>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</si>
  <si>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</si>
  <si>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</si>
  <si>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</si>
  <si>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</si>
  <si>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</si>
  <si>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</si>
  <si>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</si>
  <si>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</si>
  <si>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</si>
  <si>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</si>
  <si>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</si>
  <si>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</si>
  <si>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</si>
  <si>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</si>
  <si>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</si>
  <si>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</si>
  <si>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</si>
  <si>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</si>
  <si>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</si>
  <si>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</si>
  <si>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</si>
  <si>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</si>
  <si>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</si>
  <si>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</si>
  <si>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</si>
  <si>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</si>
  <si>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</si>
  <si>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</si>
  <si>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</si>
  <si>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</si>
  <si>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</si>
  <si>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</si>
  <si>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</si>
  <si>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</si>
  <si>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</si>
  <si>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</si>
  <si>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</si>
  <si>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</si>
  <si>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</si>
  <si>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</si>
  <si>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</si>
  <si>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</si>
  <si>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</si>
  <si>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</si>
  <si>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</si>
  <si>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</si>
  <si>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</si>
  <si>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</si>
  <si>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</si>
  <si>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</si>
  <si>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</si>
  <si>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</si>
  <si>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</si>
  <si>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</si>
  <si>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</si>
  <si>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</si>
  <si>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</si>
  <si>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</si>
  <si>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</si>
  <si>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</si>
  <si>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</si>
  <si>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</si>
  <si>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</si>
  <si>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</si>
  <si>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</si>
  <si>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</si>
  <si>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</si>
  <si>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</si>
  <si>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</si>
  <si>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</si>
  <si>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</si>
  <si>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</si>
  <si>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</si>
  <si>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</si>
  <si>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</si>
  <si>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</si>
  <si>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</si>
  <si>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</si>
  <si>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</si>
  <si>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</si>
  <si>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</si>
  <si>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</si>
  <si>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</si>
  <si>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</si>
  <si>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</si>
  <si>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</si>
  <si>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</si>
  <si>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</si>
  <si>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</si>
  <si>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</si>
  <si>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</si>
  <si>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</si>
  <si>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</si>
  <si>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</si>
  <si>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</si>
  <si>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</si>
  <si>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</si>
  <si>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</si>
  <si>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</si>
  <si>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</si>
  <si>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</si>
  <si>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</si>
  <si>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</si>
  <si>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</si>
  <si>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</si>
  <si>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</si>
  <si>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</si>
  <si>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</si>
  <si>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</si>
  <si>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</si>
  <si>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</si>
  <si>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</si>
  <si>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</si>
  <si>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</si>
  <si>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</si>
  <si>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</si>
  <si>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</si>
  <si>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</si>
  <si>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</si>
  <si>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</si>
  <si>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</si>
  <si>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</si>
  <si>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</si>
  <si>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</si>
  <si>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</si>
  <si>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</si>
  <si>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</si>
  <si>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</si>
  <si>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</si>
  <si>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</si>
  <si>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</si>
  <si>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</si>
  <si>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</si>
  <si>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</si>
  <si>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</si>
  <si>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</si>
  <si>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</si>
  <si>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</si>
  <si>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</si>
  <si>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</si>
  <si>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</si>
  <si>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</si>
  <si>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</si>
  <si>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</si>
  <si>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</si>
  <si>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</si>
  <si>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</si>
  <si>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</si>
  <si>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</si>
  <si>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</si>
  <si>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</si>
  <si>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</si>
  <si>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</si>
  <si>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</si>
  <si>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</si>
  <si>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</si>
  <si>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</si>
  <si>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</si>
  <si>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</si>
  <si>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</si>
  <si>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</si>
  <si>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</si>
  <si>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</si>
  <si>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</si>
  <si>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</si>
  <si>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</si>
  <si>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</si>
  <si>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</si>
  <si>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</si>
  <si>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</si>
  <si>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</si>
  <si>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</si>
  <si>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</si>
  <si>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</si>
  <si>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</si>
  <si>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</si>
  <si>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</si>
  <si>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</si>
  <si>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</si>
  <si>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</si>
  <si>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</si>
  <si>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</si>
  <si>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</si>
  <si>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</si>
  <si>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</si>
  <si>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</si>
  <si>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</si>
  <si>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</si>
  <si>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</si>
  <si>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</si>
  <si>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</si>
  <si>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</si>
  <si>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</si>
  <si>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</si>
  <si>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</si>
  <si>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</si>
  <si>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</si>
  <si>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</si>
  <si>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</si>
  <si>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</si>
  <si>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</si>
  <si>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</si>
  <si>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</si>
  <si>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</si>
  <si>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</si>
  <si>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</si>
  <si>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</si>
  <si>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</si>
  <si>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</si>
  <si>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</si>
  <si>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</si>
  <si>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</si>
  <si>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</si>
  <si>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</si>
  <si>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</si>
  <si>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</si>
  <si>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</si>
  <si>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</si>
  <si>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</si>
  <si>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</si>
  <si>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</si>
  <si>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</si>
  <si>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</si>
  <si>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</si>
  <si>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</si>
  <si>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</si>
  <si>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</si>
  <si>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</si>
  <si>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</si>
  <si>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</si>
  <si>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</si>
  <si>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</si>
  <si>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</si>
  <si>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</si>
  <si>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</si>
  <si>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</si>
  <si>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</si>
  <si>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</si>
  <si>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</si>
  <si>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</si>
  <si>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</si>
  <si>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</si>
  <si>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</si>
  <si>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</si>
  <si>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</si>
  <si>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</si>
  <si>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</si>
  <si>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</si>
  <si>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</si>
  <si>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</si>
  <si>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</si>
  <si>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</si>
  <si>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</si>
  <si>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</si>
  <si>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</si>
  <si>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</si>
  <si>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</si>
  <si>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</si>
  <si>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</si>
  <si>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</si>
  <si>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</si>
  <si>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</si>
  <si>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</si>
  <si>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</si>
  <si>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</si>
  <si>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</si>
  <si>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</si>
  <si>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</si>
  <si>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</si>
  <si>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</si>
  <si>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</si>
  <si>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</si>
  <si>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</si>
  <si>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</si>
  <si>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</si>
  <si>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</si>
  <si>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</si>
  <si>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</si>
  <si>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</si>
  <si>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</si>
  <si>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</si>
  <si>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</si>
  <si>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</si>
  <si>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</si>
  <si>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</si>
  <si>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</si>
  <si>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</si>
  <si>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</si>
  <si>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</si>
  <si>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</si>
  <si>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</si>
  <si>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</si>
  <si>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</si>
  <si>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</si>
  <si>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</si>
  <si>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</si>
  <si>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</si>
  <si>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</si>
  <si>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</si>
  <si>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</si>
  <si>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</si>
  <si>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</si>
  <si>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</si>
  <si>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</si>
  <si>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</si>
  <si>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</si>
  <si>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</si>
  <si>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</si>
  <si>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</si>
  <si>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</si>
  <si>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</si>
  <si>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</si>
  <si>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</si>
  <si>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</si>
  <si>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</si>
  <si>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</si>
  <si>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</si>
  <si>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</si>
  <si>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</si>
  <si>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</si>
  <si>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</si>
  <si>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</si>
  <si>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</si>
  <si>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</si>
  <si>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</si>
  <si>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</si>
  <si>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</si>
  <si>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</si>
  <si>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</si>
  <si>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</si>
  <si>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</si>
  <si>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</si>
  <si>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</si>
  <si>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</si>
  <si>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</si>
  <si>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</si>
  <si>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</si>
  <si>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</si>
  <si>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</si>
  <si>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</si>
  <si>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</si>
  <si>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</si>
  <si>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</si>
  <si>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</si>
  <si>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</si>
  <si>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</si>
  <si>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</si>
  <si>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</si>
  <si>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</si>
  <si>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</si>
  <si>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</si>
  <si>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</si>
  <si>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</si>
  <si>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</si>
  <si>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</si>
  <si>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</si>
  <si>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</si>
  <si>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</si>
  <si>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</si>
  <si>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</si>
  <si>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</si>
  <si>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</si>
  <si>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</si>
  <si>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</si>
  <si>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</si>
  <si>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</si>
  <si>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</si>
  <si>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</si>
  <si>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</si>
  <si>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</si>
  <si>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</si>
  <si>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</si>
  <si>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</si>
  <si>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</si>
  <si>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</si>
  <si>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</si>
  <si>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</si>
  <si>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</si>
  <si>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</si>
  <si>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</si>
  <si>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</si>
  <si>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</si>
  <si>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</si>
  <si>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</si>
  <si>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</si>
  <si>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</si>
  <si>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</si>
  <si>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</si>
  <si>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</si>
  <si>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</si>
  <si>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</si>
  <si>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</si>
  <si>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</si>
  <si>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</si>
  <si>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</si>
  <si>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</si>
  <si>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</si>
  <si>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</si>
  <si>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</si>
  <si>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</si>
  <si>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</si>
  <si>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</si>
  <si>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</si>
  <si>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</si>
  <si>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</si>
  <si>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</si>
  <si>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</si>
  <si>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</si>
  <si>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</si>
  <si>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</si>
  <si>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</si>
  <si>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</si>
  <si>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</si>
  <si>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</si>
  <si>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</si>
  <si>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</si>
  <si>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</si>
  <si>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</si>
  <si>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</si>
  <si>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</si>
  <si>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</si>
  <si>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</si>
  <si>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</si>
  <si>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</si>
  <si>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</si>
  <si>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</si>
  <si>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</si>
  <si>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</si>
  <si>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</si>
  <si>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</si>
  <si>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</si>
  <si>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</si>
  <si>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</si>
  <si>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</si>
  <si>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</si>
  <si>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</si>
  <si>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</si>
  <si>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</si>
  <si>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</si>
  <si>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</si>
  <si>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</si>
  <si>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</si>
  <si>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</si>
  <si>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</si>
  <si>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</si>
  <si>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</si>
  <si>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</si>
  <si>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</si>
  <si>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</si>
  <si>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</si>
  <si>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</si>
  <si>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</si>
  <si>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</si>
  <si>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</si>
  <si>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</si>
  <si>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</si>
  <si>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</si>
  <si>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</si>
  <si>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</si>
  <si>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</si>
  <si>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</si>
  <si>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</si>
  <si>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</si>
  <si>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</si>
  <si>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</si>
  <si>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</si>
  <si>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</si>
  <si>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</si>
  <si>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</si>
  <si>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</si>
  <si>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</si>
  <si>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</si>
  <si>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</si>
  <si>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</si>
  <si>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</si>
  <si>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</si>
  <si>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</si>
  <si>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</si>
  <si>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</si>
  <si>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</si>
  <si>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</si>
  <si>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</si>
  <si>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</si>
  <si>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</si>
  <si>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</si>
  <si>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</si>
  <si>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</si>
  <si>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</si>
  <si>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</si>
  <si>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</si>
  <si>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</si>
  <si>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</si>
  <si>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</si>
  <si>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</si>
  <si>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</si>
  <si>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</si>
  <si>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</si>
  <si>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</si>
  <si>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</si>
  <si>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</si>
  <si>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</si>
  <si>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</si>
  <si>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</si>
  <si>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</si>
  <si>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</si>
  <si>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</si>
  <si>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</si>
  <si>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</si>
  <si>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</si>
  <si>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</si>
  <si>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</si>
  <si>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</si>
  <si>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</si>
  <si>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</si>
  <si>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</si>
  <si>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</si>
  <si>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</si>
  <si>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</si>
  <si>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</si>
  <si>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</si>
  <si>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</si>
  <si>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</si>
  <si>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</si>
  <si>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</si>
  <si>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</si>
  <si>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</si>
  <si>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</si>
  <si>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</si>
  <si>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</si>
  <si>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</si>
  <si>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</si>
  <si>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</si>
  <si>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</si>
  <si>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</si>
  <si>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</si>
  <si>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</si>
  <si>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</si>
  <si>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</si>
  <si>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</si>
  <si>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</si>
  <si>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</si>
  <si>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</si>
  <si>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</si>
  <si>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</si>
  <si>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</si>
  <si>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</si>
  <si>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</si>
  <si>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</si>
  <si>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</si>
  <si>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</si>
  <si>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</si>
  <si>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</si>
  <si>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</si>
  <si>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</si>
  <si>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</si>
  <si>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</si>
  <si>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</si>
  <si>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</si>
  <si>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</si>
  <si>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</si>
  <si>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</si>
  <si>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</si>
  <si>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</si>
  <si>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</si>
  <si>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</si>
  <si>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</si>
  <si>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</si>
  <si>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</si>
  <si>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</si>
  <si>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</si>
  <si>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</si>
  <si>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</si>
  <si>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</si>
  <si>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</si>
  <si>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</si>
  <si>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</si>
  <si>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</si>
  <si>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</si>
  <si>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</si>
  <si>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</si>
  <si>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</si>
  <si>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</si>
  <si>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</si>
  <si>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</si>
  <si>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</si>
  <si>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</si>
  <si>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</si>
  <si>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</si>
  <si>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</si>
  <si>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</si>
  <si>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</si>
  <si>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</si>
  <si>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</si>
  <si>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</si>
  <si>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</si>
  <si>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</si>
  <si>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</si>
  <si>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</si>
  <si>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</si>
  <si>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</si>
  <si>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</si>
  <si>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</si>
  <si>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</si>
  <si>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</si>
  <si>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</si>
  <si>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</si>
  <si>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</si>
  <si>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</si>
  <si>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</si>
  <si>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</si>
  <si>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</si>
  <si>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</si>
  <si>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</si>
  <si>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</si>
  <si>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</si>
  <si>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</si>
  <si>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</si>
  <si>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</si>
  <si>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</si>
  <si>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</si>
  <si>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</si>
  <si>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</si>
  <si>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</si>
  <si>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</si>
  <si>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</si>
  <si>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</si>
  <si>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</si>
  <si>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</si>
  <si>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</si>
  <si>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</si>
  <si>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</si>
  <si>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</si>
  <si>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</si>
  <si>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</si>
  <si>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</si>
  <si>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</si>
  <si>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</si>
  <si>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</si>
  <si>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</si>
  <si>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</si>
  <si>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</si>
  <si>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</si>
  <si>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</si>
  <si>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</si>
  <si>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</si>
  <si>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</si>
  <si>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</si>
  <si>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</si>
  <si>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</si>
  <si>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</si>
  <si>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</si>
  <si>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</si>
  <si>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</si>
  <si>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</si>
  <si>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</si>
  <si>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</si>
  <si>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</si>
  <si>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</si>
  <si>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</si>
  <si>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</si>
  <si>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</si>
  <si>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</si>
  <si>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</si>
  <si>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</si>
  <si>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</si>
  <si>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</si>
  <si>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</si>
  <si>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</si>
  <si>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</si>
  <si>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</si>
  <si>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</si>
  <si>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</si>
  <si>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</si>
  <si>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</si>
  <si>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</si>
  <si>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</si>
  <si>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</si>
  <si>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</si>
  <si>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</si>
  <si>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</si>
  <si>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</si>
  <si>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</si>
  <si>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</si>
  <si>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</si>
  <si>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</si>
  <si>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</si>
  <si>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</si>
  <si>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</si>
  <si>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</si>
  <si>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</si>
  <si>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</si>
  <si>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</si>
  <si>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</si>
  <si>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</si>
  <si>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</si>
  <si>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</si>
  <si>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</si>
  <si>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</si>
  <si>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</si>
  <si>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</si>
  <si>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</si>
  <si>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</si>
  <si>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</si>
  <si>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</si>
  <si>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</si>
  <si>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</si>
  <si>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</si>
  <si>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</si>
  <si>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</si>
  <si>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</si>
  <si>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</si>
  <si>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</si>
  <si>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</si>
  <si>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</si>
  <si>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</si>
  <si>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</si>
  <si>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</si>
  <si>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</si>
  <si>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</si>
  <si>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</si>
  <si>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</si>
  <si>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</si>
  <si>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</si>
  <si>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</si>
  <si>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</si>
  <si>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</si>
  <si>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</si>
  <si>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</si>
  <si>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</si>
  <si>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</si>
  <si>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</si>
  <si>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</si>
  <si>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</si>
  <si>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</si>
  <si>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</si>
  <si>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</si>
  <si>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</si>
  <si>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</si>
  <si>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</si>
  <si>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</si>
  <si>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</si>
  <si>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</si>
  <si>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</si>
  <si>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</si>
  <si>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</si>
  <si>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</si>
  <si>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</si>
  <si>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</si>
  <si>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</si>
  <si>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</si>
  <si>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</si>
  <si>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</si>
  <si>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</si>
  <si>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</si>
  <si>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</si>
  <si>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</si>
  <si>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</si>
  <si>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</si>
  <si>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</si>
  <si>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</si>
  <si>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</si>
  <si>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</si>
  <si>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</si>
  <si>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</si>
  <si>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</si>
  <si>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</si>
  <si>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</si>
  <si>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</si>
  <si>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</si>
  <si>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</si>
  <si>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</si>
  <si>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</si>
  <si>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</si>
  <si>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</si>
  <si>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</si>
  <si>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</si>
  <si>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</si>
  <si>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</si>
  <si>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</si>
  <si>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</si>
  <si>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</si>
  <si>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</si>
  <si>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</si>
  <si>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</si>
  <si>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</si>
  <si>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</si>
  <si>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</si>
  <si>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</si>
  <si>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</si>
  <si>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</si>
  <si>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</si>
  <si>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</si>
  <si>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</si>
  <si>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</si>
  <si>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</si>
  <si>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</si>
  <si>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</si>
  <si>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</si>
  <si>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</si>
  <si>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</si>
  <si>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</si>
  <si>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</si>
  <si>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</si>
  <si>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</si>
  <si>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</si>
  <si>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</si>
  <si>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</si>
  <si>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</si>
  <si>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</si>
  <si>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</si>
  <si>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</si>
  <si>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</si>
  <si>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</si>
  <si>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</si>
  <si>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</si>
  <si>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</si>
  <si>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</si>
  <si>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</si>
  <si>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</si>
  <si>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</si>
  <si>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</si>
  <si>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</si>
  <si>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</si>
  <si>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</si>
  <si>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</si>
  <si>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</si>
  <si>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</si>
  <si>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</si>
  <si>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</si>
  <si>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</si>
  <si>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</si>
  <si>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</si>
  <si>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</si>
  <si>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</si>
  <si>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</si>
  <si>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</si>
  <si>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</si>
  <si>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</si>
  <si>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</si>
  <si>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</si>
  <si>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</si>
  <si>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</si>
  <si>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</si>
  <si>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</si>
  <si>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</si>
  <si>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</si>
  <si>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</si>
  <si>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</si>
  <si>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</si>
  <si>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</si>
  <si>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</si>
  <si>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</si>
  <si>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</si>
  <si>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</si>
  <si>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</si>
  <si>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</si>
  <si>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</si>
  <si>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</si>
  <si>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</si>
  <si>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</si>
  <si>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</si>
  <si>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</si>
  <si>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</si>
  <si>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</si>
  <si>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</si>
  <si>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</si>
  <si>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</si>
  <si>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</si>
  <si>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</si>
  <si>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</si>
  <si>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</si>
  <si>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</si>
  <si>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</si>
  <si>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</si>
  <si>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</si>
  <si>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</si>
  <si>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</si>
  <si>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</si>
  <si>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</si>
  <si>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</si>
  <si>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</si>
  <si>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</si>
  <si>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</si>
  <si>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</si>
  <si>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</si>
  <si>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</si>
  <si>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</si>
  <si>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</si>
  <si>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</si>
  <si>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</si>
  <si>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</si>
  <si>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</si>
  <si>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</si>
  <si>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</si>
  <si>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</si>
  <si>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</si>
  <si>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</si>
  <si>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</si>
  <si>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</si>
  <si>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</si>
  <si>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</si>
  <si>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</si>
  <si>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</si>
  <si>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</si>
  <si>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</si>
  <si>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</si>
  <si>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</si>
  <si>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</si>
  <si>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</si>
  <si>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</si>
  <si>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</si>
  <si>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</si>
  <si>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</si>
  <si>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</si>
  <si>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</si>
  <si>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</si>
  <si>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</si>
  <si>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</si>
  <si>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</si>
  <si>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</si>
  <si>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</si>
  <si>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</si>
  <si>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</si>
  <si>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</si>
  <si>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</si>
  <si>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</si>
  <si>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</si>
  <si>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</si>
  <si>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</si>
  <si>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</si>
  <si>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</si>
  <si>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</si>
  <si>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</si>
  <si>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</si>
  <si>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</si>
  <si>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</si>
  <si>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</si>
  <si>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</si>
  <si>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</si>
  <si>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</si>
  <si>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</si>
  <si>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</si>
  <si>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</si>
  <si>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</si>
  <si>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</si>
  <si>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</si>
  <si>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</si>
  <si>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</si>
  <si>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</si>
  <si>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</si>
  <si>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</si>
  <si>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</si>
  <si>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</si>
  <si>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</si>
  <si>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</si>
  <si>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</si>
  <si>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</si>
  <si>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</si>
  <si>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</si>
  <si>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</si>
  <si>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</si>
  <si>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</si>
  <si>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</si>
  <si>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</si>
  <si>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</si>
  <si>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</si>
  <si>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</si>
  <si>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</si>
  <si>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</si>
  <si>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</si>
  <si>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</si>
  <si>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</si>
  <si>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</si>
  <si>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</si>
  <si>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</si>
  <si>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</si>
  <si>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</si>
  <si>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</si>
  <si>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</si>
  <si>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</si>
  <si>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</si>
  <si>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</si>
  <si>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</si>
  <si>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</si>
  <si>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</si>
  <si>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</si>
  <si>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</si>
  <si>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</si>
  <si>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</si>
  <si>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</si>
  <si>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</si>
  <si>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</si>
  <si>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</si>
  <si>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</si>
  <si>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</si>
  <si>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</si>
  <si>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</si>
  <si>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</si>
  <si>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</si>
  <si>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</si>
  <si>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</si>
  <si>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</si>
  <si>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</si>
  <si>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</si>
  <si>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</si>
  <si>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</si>
  <si>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</si>
  <si>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</si>
  <si>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</si>
  <si>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</si>
  <si>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</si>
  <si>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</si>
  <si>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</si>
  <si>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</si>
  <si>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</si>
  <si>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</si>
  <si>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</si>
  <si>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</si>
  <si>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</si>
  <si>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</si>
  <si>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</si>
  <si>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</si>
  <si>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</si>
  <si>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</si>
  <si>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</si>
  <si>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</si>
  <si>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</si>
  <si>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</si>
  <si>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</si>
  <si>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</si>
  <si>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</si>
  <si>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</si>
  <si>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</si>
  <si>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</si>
  <si>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</si>
  <si>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</si>
  <si>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</si>
  <si>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</si>
  <si>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</si>
  <si>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</si>
  <si>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</si>
  <si>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</si>
  <si>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</si>
  <si>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</si>
  <si>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</si>
  <si>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</si>
  <si>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</si>
  <si>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</si>
  <si>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</si>
  <si>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</si>
  <si>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</si>
  <si>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</si>
  <si>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</si>
  <si>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</si>
  <si>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</si>
  <si>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</si>
  <si>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</si>
  <si>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</si>
  <si>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</si>
  <si>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</si>
  <si>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</si>
  <si>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</si>
  <si>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</si>
  <si>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</si>
  <si>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</si>
  <si>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</si>
  <si>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</si>
  <si>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</si>
  <si>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</si>
  <si>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</si>
  <si>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</si>
  <si>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</si>
  <si>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</si>
  <si>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</si>
  <si>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</si>
  <si>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</si>
  <si>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</si>
  <si>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</si>
  <si>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</si>
  <si>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</si>
  <si>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</si>
  <si>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</si>
  <si>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</si>
  <si>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</si>
  <si>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</si>
  <si>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</si>
  <si>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</si>
  <si>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</si>
  <si>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</si>
  <si>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</si>
  <si>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</si>
  <si>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</si>
  <si>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</si>
  <si>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</si>
  <si>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</si>
  <si>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</si>
  <si>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</si>
  <si>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</si>
  <si>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</si>
  <si>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</si>
  <si>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</si>
  <si>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</si>
  <si>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</si>
  <si>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</si>
  <si>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</si>
  <si>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</si>
  <si>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</si>
  <si>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</si>
  <si>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</si>
  <si>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</si>
  <si>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</si>
  <si>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</si>
  <si>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</si>
  <si>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</si>
  <si>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</si>
  <si>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</si>
  <si>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</si>
  <si>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</si>
  <si>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</si>
  <si>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</si>
  <si>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</si>
  <si>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</si>
  <si>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</si>
  <si>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</si>
  <si>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</si>
  <si>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</si>
  <si>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</si>
  <si>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</si>
  <si>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</si>
  <si>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</si>
  <si>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</si>
  <si>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</si>
  <si>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</si>
  <si>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</si>
  <si>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</si>
  <si>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</si>
  <si>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</si>
  <si>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</si>
  <si>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</si>
  <si>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</si>
  <si>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</si>
  <si>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</si>
  <si>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</si>
  <si>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</si>
  <si>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</si>
  <si>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</si>
  <si>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</si>
  <si>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</si>
  <si>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</si>
  <si>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</si>
  <si>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</si>
  <si>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</si>
  <si>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</si>
  <si>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</si>
  <si>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</si>
  <si>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</si>
  <si>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</si>
  <si>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</si>
  <si>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</si>
  <si>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</si>
  <si>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</si>
  <si>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</si>
  <si>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</si>
  <si>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</si>
  <si>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</si>
  <si>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</si>
  <si>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</si>
  <si>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</si>
  <si>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</si>
  <si>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</si>
  <si>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</si>
  <si>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</si>
  <si>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</si>
  <si>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</si>
  <si>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</si>
  <si>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</si>
  <si>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</si>
  <si>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</si>
  <si>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</si>
  <si>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</si>
  <si>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</si>
  <si>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</si>
  <si>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</si>
  <si>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</si>
  <si>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</si>
  <si>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</si>
  <si>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</si>
  <si>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</si>
  <si>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</si>
  <si>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</si>
  <si>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</si>
  <si>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</si>
  <si>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</si>
  <si>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</si>
  <si>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</si>
  <si>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</si>
  <si>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</si>
  <si>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</si>
  <si>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</si>
  <si>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</si>
  <si>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</si>
  <si>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</si>
  <si>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</si>
  <si>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</si>
  <si>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</si>
  <si>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</si>
  <si>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</si>
  <si>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</si>
  <si>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</si>
  <si>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</si>
  <si>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</si>
  <si>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</si>
  <si>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</si>
  <si>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</si>
  <si>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</si>
  <si>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</si>
  <si>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</si>
  <si>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</si>
  <si>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</si>
  <si>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</si>
  <si>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</si>
  <si>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</si>
  <si>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</si>
  <si>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</si>
  <si>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</si>
  <si>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</si>
  <si>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</si>
  <si>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</si>
  <si>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</si>
  <si>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</si>
  <si>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</si>
  <si>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</si>
  <si>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</si>
  <si>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</si>
  <si>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</si>
  <si>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</si>
  <si>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</si>
  <si>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</si>
  <si>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</si>
  <si>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</si>
  <si>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</si>
  <si>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</si>
  <si>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</si>
  <si>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</si>
  <si>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</si>
  <si>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</si>
  <si>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</si>
  <si>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</si>
  <si>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</si>
  <si>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</si>
  <si>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</si>
  <si>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</si>
  <si>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</si>
  <si>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</si>
  <si>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</si>
  <si>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</si>
  <si>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</si>
  <si>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</si>
  <si>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</si>
  <si>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</si>
  <si>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</si>
  <si>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</si>
  <si>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</si>
  <si>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</si>
  <si>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</si>
  <si>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</si>
  <si>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</si>
  <si>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</si>
  <si>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</si>
  <si>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</si>
  <si>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</si>
  <si>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</si>
  <si>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</si>
  <si>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</si>
  <si>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</si>
  <si>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</si>
  <si>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</si>
  <si>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</si>
  <si>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</si>
  <si>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</si>
  <si>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</si>
  <si>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</si>
  <si>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</si>
  <si>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</si>
  <si>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</si>
  <si>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</si>
  <si>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</si>
  <si>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</si>
  <si>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</si>
  <si>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</si>
  <si>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</si>
  <si>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</si>
  <si>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</si>
  <si>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</si>
  <si>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</si>
  <si>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</si>
  <si>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</si>
  <si>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</si>
  <si>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</si>
  <si>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</si>
  <si>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</si>
  <si>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</si>
  <si>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</si>
  <si>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</si>
  <si>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</si>
  <si>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</si>
  <si>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</si>
  <si>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</si>
  <si>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</si>
  <si>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</si>
  <si>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</si>
  <si>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</si>
  <si>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</si>
  <si>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</si>
  <si>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</si>
  <si>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</si>
  <si>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</si>
  <si>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</si>
  <si>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</si>
  <si>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</si>
  <si>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</si>
  <si>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</si>
  <si>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</si>
  <si>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</si>
  <si>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</si>
  <si>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</si>
  <si>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</si>
  <si>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</si>
  <si>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</si>
  <si>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</si>
  <si>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</si>
  <si>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</si>
  <si>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</si>
  <si>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</si>
  <si>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</si>
  <si>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</si>
  <si>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</si>
  <si>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</si>
  <si>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</si>
  <si>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</si>
  <si>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</si>
  <si>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</si>
  <si>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</si>
  <si>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</si>
  <si>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</si>
  <si>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</si>
  <si>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</si>
  <si>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</si>
  <si>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</si>
  <si>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</si>
  <si>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</si>
  <si>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</si>
  <si>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</si>
  <si>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</si>
  <si>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</si>
  <si>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</si>
  <si>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</si>
  <si>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</si>
  <si>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</si>
  <si>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</si>
  <si>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</si>
  <si>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</si>
  <si>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</si>
  <si>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</si>
  <si>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</si>
  <si>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</si>
  <si>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</si>
  <si>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</si>
  <si>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</si>
  <si>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</si>
  <si>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</si>
  <si>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</si>
  <si>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</si>
  <si>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</si>
  <si>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</si>
  <si>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</si>
  <si>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</si>
  <si>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</si>
  <si>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</si>
  <si>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</si>
  <si>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</si>
  <si>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</si>
  <si>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</si>
  <si>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</si>
  <si>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</si>
  <si>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</si>
  <si>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</si>
  <si>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</si>
  <si>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</si>
  <si>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</si>
  <si>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PCM-20251018-00000821 </t>
  </si>
  <si>
    <t>jed2111</t>
  </si>
  <si>
    <t>sceco power failure and can't connect PG as site located midway. sceco complaint done /2903774133</t>
  </si>
  <si>
    <t xml:space="preserve"> PCM-20251018-00000807 </t>
  </si>
  <si>
    <t xml:space="preserve">access road issue </t>
  </si>
  <si>
    <t xml:space="preserve"> PCM-20251018-00000914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</si>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</sst>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8" totalsRowShown="0" headerRowDxfId="31" dataDxfId="30" headerRowBorderDxfId="28" tableBorderDxfId="29">
  <autoFilter ref="A1:L56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285.54419062499801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5.0488781249950989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45948.492616550924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45948.492616550924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45948.492616550924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45948.492616550924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45948.492616550924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45948.492616550924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45948.492616550924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45948.492616550924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45948.492616550924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45948.492616550924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45948.492616550924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45948.492616550924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45948.492616550924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45948.492616550924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45948.492616550924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45948.492616550924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45948.492616550924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45948.492616550924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45948.492616550924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45948.492616550924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45948.492616550924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45948.492616550924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45948.492616550924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45948.492616550924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45948.492616550924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45948.492616550924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45948.492616550924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45948.492616550924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45948.492616550924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45948.492616550924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45948.492616550924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45948.492616550924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45948.492616550924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45948.492616550924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45948.492616550924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45948.492616550924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45948.492616550924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45948.492616550924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45948.492616550924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45948.492616550924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45948.492616550924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45948.492616550924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45948.492616550924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45948.492616550924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45948.492616550924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45948.492616550924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45948.492616550924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45948.492616550924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45948.492616550924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45948.492616550924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45948.492616550924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45948.492616550924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45948.492616550924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45948.492616550924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45948.492616550924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45948.492616550924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45948.492616550924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45948.492616550924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45948.492616550924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45948.492616550924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45948.492616550924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45948.492616550924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45948.492616550924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45948.492616550924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45948.492616550924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45948.492616550924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45948.492616550924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45948.492616550924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45948.492616550924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45948.492616550924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45948.492616550924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45948.492616550924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45948.492616550924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45948.492616550924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45948.492616550924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45948.492616550924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45948.492616550924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45948.492616550924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45948.492616550924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45948.492616550924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45948.492616550924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45948.492616550924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45948.492616550924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45948.492616550924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45948.492616550924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45948.492616550924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45948.492616550924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45948.492616550924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45948.492616550924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45948.492616550924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45948.492616550924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45948.492616550924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45948.492616550924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45948.492616550924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45948.492616550924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45948.492616550924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45948.492616550924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45948.492616550924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45948.492616550924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45948.492616550924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45948.492616550924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45948.492616550924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45948.492616550924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45948.492616550924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45948.492616550924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45948.492616550924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45948.492616550924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45948.492616550924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45948.492616550924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141.76553321759275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123.49277858796268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3.9968410879591829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45948.492616550924</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45948.492616550924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45948.492616550924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45948.492616550924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45948.492616550924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45948.492616550924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45948.492616550924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45948.492616550924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45948.492616550924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45948.492616550924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45948.492616550924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45948.492616550924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45948.492616550924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45948.492616550924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45948.492616550924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45948.492616550924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45948.492616550924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45948.492616550924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45948.492616550924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45948.492616550924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45948.492616550924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45948.492616550924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45948.492616550924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45948.492616550924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45948.492616550924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45948.492616550924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45948.492616550924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45948.492616550924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45948.492616550924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45948.492616550924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45948.492616550924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45948.492616550924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45948.492616550924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45948.492616550924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45948.492616550924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45948.492616550924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45948.492616550924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45948.492616550924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45948.492616550924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45948.492616550924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45948.492616550924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45948.492616550924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45948.492616550924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45948.492616550924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45948.492616550924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45948.492616550924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45948.492616550924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45948.492616550924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45948.492616550924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45948.492616550924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45948.492616550924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45948.492616550924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45948.492616550924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45948.492616550924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45948.492616550924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45948.492616550924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45948.492616550924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45948.492616550924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45948.492616550924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45948.492616550924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45948.492616550924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45948.492616550924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45948.492616550924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45948.492616550924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45948.492616550924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45948.492616550924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45948.492616550924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45948.492616550924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45948.492616550924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45948.492616550924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45948.492616550924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45948.492616550924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45948.492616550924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45948.492616550924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45948.492616550924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45948.492616550924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45948.492616550924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45948.492616550924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45948.492616550924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45948.492616550924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45948.492616550924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45948.492616550924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45948.492616550924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45948.492616550924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45948.492616550924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45948.492616550924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45948.492616550924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45948.492616550924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45948.492616550924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45948.492616550924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45948.492616550924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45948.492616550924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45948.492616550924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45948.492616550924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45948.492616550924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45948.492616550924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0.22011655092501314</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45948.492616550924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45948.492616550924</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45948.492616550924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45948.492616550924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45948.492616550924</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45948.492616550924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45948.492616550924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45948.492616550924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45948.492616550924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45948.492616550924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45948.492616550924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45948.492616550924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45948.492616550924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45948.492616550924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45948.492616550924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45948.492616550924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45948.492616550924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45948.492616550924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45948.492616550924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45948.492616550924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45948.492616550924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45948.492616550924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45948.492616550924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45948.492616550924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45948.492616550924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45948.492616550924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45948.492616550924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45948.492616550924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45948.492616550924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45948.492616550924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45948.492616550924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45948.492616550924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45948.492616550924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45948.492616550924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45948.492616550924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45948.492616550924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45948.492616550924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45948.492616550924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45948.492616550924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45948.492616550924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45948.492616550924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45948.492616550924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45948.492616550924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45948.492616550924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45948.492616550924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45948.492616550924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45948.492616550924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45948.492616550924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45948.492616550924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45948.492616550924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45948.492616550924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45948.492616550924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45948.492616550924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45948.492616550924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45948.492616550924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45948.492616550924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45948.492616550924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45948.492616550924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45948.492616550924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45948.492616550924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45948.492616550924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45948.492616550924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45948.492616550924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45948.492616550924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45948.492616550924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45948.492616550924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45948.492616550924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45948.492616550924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45948.492616550924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45948.492616550924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45948.492616550924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45948.492616550924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45948.492616550924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45948.492616550924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45948.492616550924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45948.492616550924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45948.492616550924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45948.492616550924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45948.492616550924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45948.492616550924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45948.492616550924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45948.492616550924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45948.492616550924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45948.492616550924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45948.492616550924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45948.492616550924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45948.492616550924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45948.492616550924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45948.492616550924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45948.492616550924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45948.492616550924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45948.492616550924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45948.492616550924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45948.492616550924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45948.492616550924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45948.492616550924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45948.492616550924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45948.492616550924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45948.492616550924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45948.492616550924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45948.492616550924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45948.492616550924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45948.492616550924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45948.492616550924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45948.492616550924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45948.492616550924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45948.492616550924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45948.492616550924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45948.492616550924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45948.492616550924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45948.492616550924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45948.492616550924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45948.492616550924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45948.492616550924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45948.492616550924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45948.492616550924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45948.492616550924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45948.492616550924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45948.492616550924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45948.492616550924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45948.492616550924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45948.492616550924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45948.492616550924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45948.492616550924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45948.492616550924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45948.492616550924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45948.492616550924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45948.492616550924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45948.492616550924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45948.492616550924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45948.492616550924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45948.492616550924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45948.492616550924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45948.492616550924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45948.492616550924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45948.492616550924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45948.492616550924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45948.492616550924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45948.492616550924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45948.492616550924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45948.492616550924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45948.492616550924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45948.492616550924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45948.492616550924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45948.492616550924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45948.492616550924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45948.492616550924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45948.492616550924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45948.492616550924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45948.492616550924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45948.492616550924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45948.492616550924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45948.492616550924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45948.492616550924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45948.492616550924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45948.492616550924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45948.492616550924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45948.492616550924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45948.492616550924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45948.492616550924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45948.492616550924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45948.492616550924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45948.492616550924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45948.492616550924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45948.492616550924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45948.492616550924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45948.492616550924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45948.492616550924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45948.492616550924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45948.492616550924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45948.492616550924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45948.492616550924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45948.492616550924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45948.492616550924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45948.492616550924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45948.492616550924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45948.492616550924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45948.492616550924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45948.492616550924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45948.492616550924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45948.492616550924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45948.492616550924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45948.492616550924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45948.492616550924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45948.492616550924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45948.492616550924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45948.492616550924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45948.492616550924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45948.492616550924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45948.492616550924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45948.492616550924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45948.492616550924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45948.492616550924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45948.492616550924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45948.492616550924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45948.492616550924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45948.492616550924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45948.492616550924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45948.492616550924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45948.492616550924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45948.492616550924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45948.492616550924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45948.492616550924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45948.492616550924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45948.492616550924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45948.492616550924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45948.492616550924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45948.492616550924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45948.492616550924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45948.492616550924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45948.492616550924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45948.492616550924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45948.492616550924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45948.492616550924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45948.492616550924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45948.492616550924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45948.492616550924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45948.492616550924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45948.492616550924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45948.492616550924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45948.492616550924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45948.492616550924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45948.492616550924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45948.492616550924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45948.492616550924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45948.492616550924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45948.492616550924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45948.492616550924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45948.492616550924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45948.492616550924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45948.492616550924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45948.492616550924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45948.492616550924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45948.492616550924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45948.492616550924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45948.492616550924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45948.492616550924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45948.492616550924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45948.492616550924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45948.492616550924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45948.492616550924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45948.492616550924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45948.492616550924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45948.492616550924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45948.492616550924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45948.492616550924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45948.492616550924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45948.492616550924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45948.492616550924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45948.492616550924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45948.492616550924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45948.492616550924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45948.492616550924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45948.492616550924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45948.492616550924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45948.492616550924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45948.492616550924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45948.492616550924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45948.492616550924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45948.492616550924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45948.492616550924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45948.492616550924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45948.492616550924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45948.492616550924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45948.492616550924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45948.492616550924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45948.492616550924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45948.492616550924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45948.492616550924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45948.492616550924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45948.492616550924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45948.492616550924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45948.492616550924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45948.492616550924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45948.492616550924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45948.492616550924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45948.492616550924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45948.492616550924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45948.492616550924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45948.492616550924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45948.492616550924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45948.492616550924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45948.492616550924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45948.492616550924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45948.492616550924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45948.492616550924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45948.492616550924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45948.492616550924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45948.492616550924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45948.492616550924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45948.492616550924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45948.492616550924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45948.492616550924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45948.492616550924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45948.492616550924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45948.492616550924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45948.492616550924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45948.492616550924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45948.492616550924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45948.492616550924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45948.492616550924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45948.492616550924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45948.492616550924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45948.492616550924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45948.492616550924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45948.492616550924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45948.492616550924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45948.492616550924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45948.492616550924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45948.492616550924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45948.492616550924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45948.492616550924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45948.492616550924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45948.492616550924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45948.492616550924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45948.492616550924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45948.492616550924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45948.492616550924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45948.492616550924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45948.492616550924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45948.492616550924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45948.492616550924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45948.492616550924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45948.492616550924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45948.492616550924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45948.492616550924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45948.492616550924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45948.492616550924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45948.492616550924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45948.492616550924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45948.492616550924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45948.492616550924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45948.492616550924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45948.492616550924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45948.492616550924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45948.492616550924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45948.492616550924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45948.492616550924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45948.492616550924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45948.492616550924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45948.492616550924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45948.492616550924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45948.492616550924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45948.492616550924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45948.492616550924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45948.492616550924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45948.492616550924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45948.492616550924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45948.492616550924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45948.492616550924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45948.492616550924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45948.492616550924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45948.492616550924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45948.492616550924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45948.492616550924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45948.492616550924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45948.492616550924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45948.492616550924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45948.492616550924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45948.492616550924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45948.492616550924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45948.492616550924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45948.492616550924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45948.492616550924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45948.492616550924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45948.492616550924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45948.492616550924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45948.492616550924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45948.492616550924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45948.492616550924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45948.492616550924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45948.492616550924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45948.492616550924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45948.492616550924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45948.492616550924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45948.492616550924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45948.492616550924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45948.492616550924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45948.492616550924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45948.492616550924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45948.492616550924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45948.492616550924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45948.492616550924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45948.492616550924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45948.492616550924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45948.492616550924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45948.492616550924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45948.492616550924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45948.492616550924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45948.492616550924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45948.492616550924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45948.492616550924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45948.492616550924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45948.492616550924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45948.492616550924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45948.492616550924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45948.492616550924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45948.492616550924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45948.492616550924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45948.492616550924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45948.492616550924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45948.492616550924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45948.492616550924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45948.492616550924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45948.492616550924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45948.492616550924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45948.492616550924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45948.492616550924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45948.492616550924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45948.492616550924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45948.492616550924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45948.492616550924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45948.492616550924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45948.492616550924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45948.492616550924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45948.492616550924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45948.492616550924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45948.492616550924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45948.492616550924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45948.492616550924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45948.492616550924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45948.492616550924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45948.492616550924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45948.492616550924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45948.492616550924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45948.492616550924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45948.492616550924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45948.492616550924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45948.492616550924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45948.492616550924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45948.492616550924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45948.492616550924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45948.492616550924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45948.492616550924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45948.492616550924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45948.492616550924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45948.492616550924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45948.492616550924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45948.492616550924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45948.492616550924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45948.492616550924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45948.492616550924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45948.492616550924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45948.492616550924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45948.492616550924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45948.492616550924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45948.492616550924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45948.492616550924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45948.492616550924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45948.492616550924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45948.492616550924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45948.492616550924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45948.492616550924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45948.492616550924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45948.492616550924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45948.492616550924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45948.492616550924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45948.492616550924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45948.492616550924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45948.492616550924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45948.492616550924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45948.492616550924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45948.492616550924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45948.492616550924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45948.492616550924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45948.492616550924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45948.492616550924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45948.492616550924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45948.492616550924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45948.492616550924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45948.492616550924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45948.492616550924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45948.492616550924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45948.492616550924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45948.492616550924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45948.492616550924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45948.492616550924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45948.492616550924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45948.492616550924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45948.492616550924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45948.492616550924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45948.492616550924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45948.492616550924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45948.492616550924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45948.492616550924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45948.492616550924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45948.492616550924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45948.492616550924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45948.492616550924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45948.492616550924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45948.492616550924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45948.492616550924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45948.492616550924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45948.492616550924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45948.492616550924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45948.492616550924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45948.492616550924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45948.492616550924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45948.492616550924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45948.492616550924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45948.492616550924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45948.492616550924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45948.492616550924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45948.492616550924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45948.492616550924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45948.492616550924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45948.492616550924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45948.492616550924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45948.492616550924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45948.492616550924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45948.492616550924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45948.492616550924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45948.492616550924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45948.492616550924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45948.492616550924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45948.492616550924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45948.492616550924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45948.492616550924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45948.492616550924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45948.492616550924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45948.492616550924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45948.492616550924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45948.492616550924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45948.492616550924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45948.492616550924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45948.492616550924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45948.492616550924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45948.492616550924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45948.492616550924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45948.492616550924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45948.492616550924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45948.492616550924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45948.492616550924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45948.492616550924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45948.492616550924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45948.492616550924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45948.492616550924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45948.492616550924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45948.492616550924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45948.492616550924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45948.492616550924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45948.492616550924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45948.492616550924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45948.492616550924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45948.492616550924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45948.492616550924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45948.492616550924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45948.492616550924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45948.492616550924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45948.492616550924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45948.492616550924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45948.492616550924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45948.492616550924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45948.492616550924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45948.492616550924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45948.492616550924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45948.492616550924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45948.492616550924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45948.492616550924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45948.492616550924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45948.492616550924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45948.492616550924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45948.492616550924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45948.492616550924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45948.492616550924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45948.492616550924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45948.492616550924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45948.492616550924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45948.492616550924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45948.492616550924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45948.492616550924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45948.492616550924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45948.492616550924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45948.492616550924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45948.492616550924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45948.492616550924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45948.492616550924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45948.492616550924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45948.492616550924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45948.492616550924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45948.492616550924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45948.492616550924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45948.492616550924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45948.492616550924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45948.492616550924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45948.492616550924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45948.492616550924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45948.492616550924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45948.492616550924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45948.492616550924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45948.492616550924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45948.492616550924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45948.492616550924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45948.492616550924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45948.492616550924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45948.492616550924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45948.492616550924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45948.492616550924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45948.492616550924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45948.492616550924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45948.492616550924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45948.492616550924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45948.492616550924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45948.492616550924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45948.492616550924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45948.492616550924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45948.492616550924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45948.492616550924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45948.492616550924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45948.492616550924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45948.492616550924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45948.492616550924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45948.492616550924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45948.492616550924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45948.492616550924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45948.492616550924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45948.492616550924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45948.492616550924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45948.492616550924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45948.492616550924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45948.492616550924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45948.492616550924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45948.492616550924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45948.492616550924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45948.492616550924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45948.492616550924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45948.492616550924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45948.492616550924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45948.492616550924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45948.492616550924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45948.492616550924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45948.492616550924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45948.492616550924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45948.492616550924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45948.492616550924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45948.492616550924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45948.492616550924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45948.492616550924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45948.492616550924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45948.492616550924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45948.492616550924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45948.492616550924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45948.492616550924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45948.492616550924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45948.492616550924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45948.492616550924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45948.492616550924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45948.492616550924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45948.492616550924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45948.492616550924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45948.492616550924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45948.492616550924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45948.492616550924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45948.492616550924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45948.492616550924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45948.492616550924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45948.492616550924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45948.492616550924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45948.492616550924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45948.492616550924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45948.492616550924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45948.492616550924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45948.492616550924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45948.492616550924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45948.492616550924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45948.492616550924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45948.492616550924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45948.492616550924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45948.492616550924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45948.492616550924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45948.492616550924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45948.492616550924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45948.492616550924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45948.492616550924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45948.492616550924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45948.492616550924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45948.492616550924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45948.492616550924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45948.492616550924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45948.492616550924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45948.492616550924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45948.492616550924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45948.492616550924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45948.492616550924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45948.492616550924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45948.492616550924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45948.492616550924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45948.492616550924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45948.492616550924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45948.492616550924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45948.492616550924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45948.492616550924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45948.492616550924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45948.492616550924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45948.492616550924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45948.492616550924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45948.492616550924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45948.492616550924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45948.492616550924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45948.492616550924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45948.492616550924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45948.492616550924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45948.492616550924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45948.492616550924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45948.492616550924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45948.492616550924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45948.492616550924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45948.492616550924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45948.492616550924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45948.492616550924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45948.492616550924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45948.492616550924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45948.492616550924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45948.492616550924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45948.492616550924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45948.492616550924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45948.492616550924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45948.492616550924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45948.492616550924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45948.492616550924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45948.492616550924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45948.492616550924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45948.492616550924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45948.492616550924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45948.492616550924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45948.492616550924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45948.492616550924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45948.492616550924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45948.492616550924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45948.492616550924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45948.492616550924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45948.492616550924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45948.492616550924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45948.492616550924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45948.492616550924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45948.492616550924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45948.492616550924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45948.492616550924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45948.492616550924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45948.492616550924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45948.492616550924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45948.492616550924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45948.492616550924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45948.492616550924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45948.492616550924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45948.492616550924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45948.492616550924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45948.492616550924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45948.492616550924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45948.492616550924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45948.492616550924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45948.492616550924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45948.492616550924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45948.492616550924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45948.492616550924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45948.492616550924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45948.492616550924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45948.492616550924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45948.492616550924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45948.492616550924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45948.492616550924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45948.492616550924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45948.492616550924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45948.492616550924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45948.492616550924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45948.492616550924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45948.492616550924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45948.492616550924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45948.492616550924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45948.492616550924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45948.492616550924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45948.492616550924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45948.492616550924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45948.492616550924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45948.492616550924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45948.492616550924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45948.492616550924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45948.492616550924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45948.492616550924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45948.492616550924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45948.492616550924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45948.492616550924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45948.492616550924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45948.492616550924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45948.492616550924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45948.492616550924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45948.492616550924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45948.492616550924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45948.492616550924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45948.492616550924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45948.492616550924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45948.492616550924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45948.492616550924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45948.492616550924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45948.492616550924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45948.492616550924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45948.492616550924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45948.492616550924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45948.492616550924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45948.492616550924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45948.492616550924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45948.492616550924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45948.492616550924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45948.492616550924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45948.492616550924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45948.492616550924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45948.492616550924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45948.492616550924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45948.492616550924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45948.492616550924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45948.492616550924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45948.492616550924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45948.492616550924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45948.492616550924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45948.492616550924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45948.492616550924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45948.492616550924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45948.492616550924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45948.492616550924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45948.492616550924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45948.492616550924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45948.492616550924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45948.492616550924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45948.492616550924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45948.492616550924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45948.492616550924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45948.492616550924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45948.492616550924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45948.492616550924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45948.492616550924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45948.492616550924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45948.492616550924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45948.492616550924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45948.492616550924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45948.492616550924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45948.492616550924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45948.492616550924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45948.492616550924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45948.492616550924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45948.492616550924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45948.492616550924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45948.492616550924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45948.492616550924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45948.492616550924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45948.492616550924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45948.492616550924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45948.492616550924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45948.492616550924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45948.492616550924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45948.492616550924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45948.492616550924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45948.492616550924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45948.492616550924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45948.492616550924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45948.492616550924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45948.492616550924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45948.492616550924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45948.492616550924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45948.492616550924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45948.492616550924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45948.492616550924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45948.492616550924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45948.492616550924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45948.492616550924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45948.492616550924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45948.492616550924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45948.492616550924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45948.492616550924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45948.492616550924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45948.492616550924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45948.492616550924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45948.492616550924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45948.492616550924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45948.492616550924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45948.492616550924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45948.492616550924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45948.492616550924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45948.492616550924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45948.492616550924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45948.492616550924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45948.492616550924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45948.492616550924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45948.492616550924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45948.492616550924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45948.492616550924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45948.492616550924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45948.492616550924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45948.492616550924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45948.492616550924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45948.492616550924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45948.492616550924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45948.492616550924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45948.492616550924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45948.492616550924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45948.492616550924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45948.492616550924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45948.492616550924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45948.492616550924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45948.492616550924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45948.492616550924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45948.492616550924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45948.492616550924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45948.492616550924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45948.492616550924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45948.492616550924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45948.492616550924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45948.492616550924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45948.492616550924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45948.492616550924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45948.492616550924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45948.492616550924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45948.492616550924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45948.492616550924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45948.492616550924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45948.492616550924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45948.492616550924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45948.492616550924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45948.492616550924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45948.492616550924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45948.492616550924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45948.492616550924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45948.492616550924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45948.492616550924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45948.492616550924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45948.492616550924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45948.492616550924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45948.492616550924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45948.492616550924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45948.492616550924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45948.492616550924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45948.492616550924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45948.492616550924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45948.492616550924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45948.492616550924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45948.492616550924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45948.492616550924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45948.492616550924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45948.492616550924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45948.492616550924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45948.492616550924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45948.492616550924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45948.492616550924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45948.492616550924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45948.492616550924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45948.492616550924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45948.492616550924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45948.492616550924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45948.492616550924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45948.492616550924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45948.492616550924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45948.492616550924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45948.492616550924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45948.492616550924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45948.492616550924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45948.492616550924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45948.492616550924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45948.492616550924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45948.492616550924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45948.492616550924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45948.492616550924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45948.492616550924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45948.492616550924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45948.492616550924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45948.492616550924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45948.492616550924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45948.492616550924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45948.492616550924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45948.492616550924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45948.492616550924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45948.492616550924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45948.492616550924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45948.492616550924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45948.492616550924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45948.492616550924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45948.492616550924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45948.492616550924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45948.492616550924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45948.492616550924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45948.492616550924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45948.492616550924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45948.492616550924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45948.492616550924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45948.492616550924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45948.492616550924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45948.492616550924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45948.492616550924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45948.492616550924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45948.492616550924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45948.492616550924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45948.492616550924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45948.492616550924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45948.492616550924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45948.492616550924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45948.492616550924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45948.492616550924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45948.492616550924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45948.492616550924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45948.492616550924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45948.492616550924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45948.492616550924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45948.492616550924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45948.492616550924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45948.492616550924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45948.492616550924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45948.492616550924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45948.492616550924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45948.492616550924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45948.492616550924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45948.492616550924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45948.492616550924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45948.492616550924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45948.492616550924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45948.492616550924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45948.492616550924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45948.492616550924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45948.492616550924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45948.492616550924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45948.492616550924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45948.492616550924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45948.492616550924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45948.492616550924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45948.492616550924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45948.492616550924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45948.492616550924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45948.492616550924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45948.492616550924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45948.492616550924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45948.492616550924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45948.492616550924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45948.492616550924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45948.492616550924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45948.492616550924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45948.492616550924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45948.492616550924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45948.492616550924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45948.492616550924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45948.492616550924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45948.492616550924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45948.492616550924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45948.492616550924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45948.492616550924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45948.492616550924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45948.492616550924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45948.492616550924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45948.492616550924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45948.492616550924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45948.492616550924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45948.492616550924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45948.492616550924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45948.492616550924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45948.492616550924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45948.492616550924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45948.492616550924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45948.492616550924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45948.492616550924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45948.492616550924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45948.492616550924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45948.492616550924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45948.492616550924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45948.492616550924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45948.492616550924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45948.492616550924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45948.492616550924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45948.492616550924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45948.492616550924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45948.492616550924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45948.492616550924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45948.492616550924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45948.492616550924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45948.492616550924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45948.492616550924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45948.492616550924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45948.492616550924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45948.492616550924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45948.492616550924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45948.492616550924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45948.492616550924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45948.492616550924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45948.492616550924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45948.492616550924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45948.492616550924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45948.492616550924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45948.492616550924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45948.492616550924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45948.492616550924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45948.492616550924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45948.492616550924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45948.492616550924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45948.492616550924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45948.492616550924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45948.492616550924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45948.492616550924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45948.492616550924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45948.492616550924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45948.492616550924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45948.492616550924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45948.492616550924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45948.492616550924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45948.492616550924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45948.492616550924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45948.492616550924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45948.492616550924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45948.492616550924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45948.492616550924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45948.492616550924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45948.492616550924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45948.492616550924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45948.492616550924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45948.492616550924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45948.492616550924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45948.492616550924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45948.492616550924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45948.492616550924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45948.492616550924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45948.492616550924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45948.492616550924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45948.492616550924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45948.492616550924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45948.492616550924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45948.492616550924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45948.492616550924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45948.492616550924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45948.492616550924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45948.492616550924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45948.492616550924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45948.492616550924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45948.492616550924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45948.492616550924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45948.492616550924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45948.492616550924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45948.492616550924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45948.492616550924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45948.492616550924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45948.492616550924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45948.492616550924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45948.492616550924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45948.492616550924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45948.492616550924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45948.492616550924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45948.492616550924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45948.492616550924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45948.492616550924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45948.492616550924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45948.492616550924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45948.492616550924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45948.492616550924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45948.492616550924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45948.492616550924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45948.492616550924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45948.492616550924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45948.492616550924</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245.01189895832795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0.99752395832911134</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6.7095717589836568E-2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4.628553240763722E-2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5.0429050927050412E-2</v>
      </c>
      <c r="H6" s="128">
        <v>45948.436342592591</v>
      </c>
      <c r="I6" s="124" t="str">
        <f>IFERROR(VLOOKUP(D6,DB!A:F,6,0),"")</f>
        <v>Generator-SG</v>
      </c>
      <c r="J6" s="124" t="str">
        <f>IFERROR(VLOOKUP(D6,DB!A:G,7,0),"")</f>
        <v>Dead</v>
      </c>
      <c r="K6" s="130" t="s">
        <v>39066</v>
      </c>
      <c r="L6" s="126" t="str">
        <f>IFERROR(VLOOKUP(D6,DB!A:I,9,0),"")</f>
        <v>Latis</v>
      </c>
    </row>
    <row r="7" spans="1:16" ht="15" customHeight="1">
      <c r="A7" s="124" t="s">
        <v>39067</v>
      </c>
      <c r="B7" s="124" t="str">
        <f>IFERROR(VLOOKUP(D7,DB!A:K,11,0),"")</f>
        <v>R4</v>
      </c>
      <c r="C7" s="125">
        <v>2</v>
      </c>
      <c r="D7" s="96" t="s">
        <v>9075</v>
      </c>
      <c r="E7" s="101" t="s">
        <v>38964</v>
      </c>
      <c r="F7" s="128">
        <v>45948.471307870372</v>
      </c>
      <c r="G7" s="129">
        <f ca="1">IFERROR(NOW()-F7,"")</f>
        <v>2.1308680552465376E-2</v>
      </c>
      <c r="H7" s="128">
        <v>45948.463877314818</v>
      </c>
      <c r="I7" s="124" t="str">
        <f>IFERROR(VLOOKUP(D7,DB!A:F,6,0),"")</f>
        <v>SCECO</v>
      </c>
      <c r="J7" s="124" t="str">
        <f>IFERROR(VLOOKUP(D7,DB!A:G,7,0),"")</f>
        <v>Dead+Dead</v>
      </c>
      <c r="K7" s="130" t="s">
        <v>39068</v>
      </c>
      <c r="L7" s="126" t="str">
        <f>IFERROR(VLOOKUP(D7,DB!A:I,9,0),"")</f>
        <v>Latis</v>
      </c>
    </row>
    <row r="8" spans="1:16" ht="15" customHeight="1">
      <c r="A8" s="124"/>
      <c r="B8" s="124" t="str">
        <f>IFERROR(VLOOKUP(D8,DB!A:K,11,0),"")</f>
        <v/>
      </c>
      <c r="C8" s="125"/>
      <c r="D8" s="126"/>
      <c r="E8" s="127"/>
      <c r="F8" s="128"/>
      <c r="G8" s="129">
        <f ca="1">IFERROR(NOW()-F8,"")</f>
        <v>45948.492616550924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45948.492616550924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45948.492616550924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45948.492616550924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45948.492616550924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45948.492616550924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45948.492616550924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45948.492616550924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45948.492616550924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45948.492616550924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45948.492616550924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45948.492616550924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45948.492616550924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45948.492616550924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45948.492616550924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45948.492616550924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45948.492616550924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45948.492616550924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45948.492616550924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45948.492616550924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45948.492616550924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45948.492616550924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45948.492616550924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45948.492616550924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45948.492616550924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45948.492616550924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45948.492616550924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45948.492616550924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45948.492616550924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45948.492616550924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45948.492616550924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45948.492616550924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45948.492616550924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45948.492616550924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45948.492616550924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45948.492616550924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45948.492616550924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45948.492616550924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45948.492616550924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45948.492616550924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45948.492616550924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45948.492616550924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45948.492616550924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45948.492616550924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45948.492616550924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45948.492616550924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45948.492616550924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45948.492616550924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45948.492616550924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45948.492616550924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45948.492616550924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45948.492616550924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45948.492616550924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45948.492616550924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45948.492616550924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45948.492616550924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45948.492616550924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45948.492616550924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45948.492616550924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45948.492616550924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45948.492616550924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45948.492616550924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45948.492616550924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45948.492616550924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45948.492616550924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45948.492616550924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45948.492616550924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45948.492616550924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45948.492616550924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45948.492616550924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45948.492616550924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45948.492616550924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45948.492616550924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45948.492616550924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45948.492616550924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45948.492616550924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45948.492616550924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45948.492616550924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45948.492616550924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45948.492616550924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45948.492616550924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45948.492616550924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45948.492616550924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45948.492616550924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45948.492616550924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45948.492616550924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45948.492616550924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45948.492616550924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45948.492616550924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45948.492616550924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45948.492616550924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45948.492616550924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45948.492616550924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45948.492616550924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45948.492616550924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45948.492616550924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45948.492616550924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45948.492616550924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45948.492616550924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45948.492616550924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45948.492616550924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45948.492616550924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45948.492616550924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45948.492616550924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45948.492616550924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45948.492616550924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45948.492616550924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45948.492616550924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45948.492616550924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45948.492616550924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45948.492616550924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45948.492616550924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45948.492616550924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45948.492616550924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45948.492616550924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45948.492616550924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45948.492616550924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45948.492616550924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45948.492616550924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45948.492616550924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45948.492616550924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45948.492616550924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45948.492616550924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45948.492616550924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45948.492616550924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45948.492616550924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45948.492616550924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45948.492616550924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45948.492616550924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45948.492616550924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45948.492616550924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45948.492616550924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45948.492616550924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45948.492616550924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45948.492616550924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45948.492616550924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45948.492616550924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45948.492616550924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45948.492616550924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45948.492616550924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45948.492616550924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45948.492616550924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45948.492616550924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45948.492616550924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45948.492616550924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45948.492616550924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45948.492616550924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45948.492616550924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45948.492616550924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45948.492616550924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45948.492616550924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45948.492616550924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45948.492616550924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45948.492616550924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45948.492616550924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45948.492616550924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45948.492616550924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45948.492616550924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45948.492616550924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45948.492616550924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45948.492616550924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45948.492616550924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45948.492616550924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45948.492616550924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45948.492616550924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45948.492616550924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45948.492616550924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45948.492616550924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45948.492616550924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45948.492616550924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45948.492616550924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45948.492616550924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45948.492616550924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45948.492616550924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45948.492616550924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45948.492616550924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45948.492616550924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45948.492616550924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45948.492616550924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45948.492616550924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45948.492616550924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45948.492616550924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45948.492616550924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45948.492616550924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45948.492616550924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45948.492616550924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45948.492616550924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45948.492616550924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45948.492616550924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45948.492616550924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45948.492616550924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45948.492616550924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45948.492616550924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45948.492616550924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45948.492616550924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45948.492616550924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45948.492616550924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45948.492616550924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45948.492616550924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45948.492616550924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45948.492616550924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45948.492616550924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45948.492616550924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45948.492616550924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45948.492616550924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45948.492616550924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45948.492616550924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45948.492616550924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45948.492616550924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45948.492616550924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45948.492616550924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45948.492616550924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45948.492616550924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45948.492616550924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45948.492616550924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45948.492616550924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45948.492616550924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45948.492616550924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45948.492616550924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45948.492616550924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45948.492616550924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45948.492616550924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45948.492616550924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45948.492616550924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45948.492616550924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45948.492616550924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45948.492616550924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45948.492616550924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45948.492616550924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45948.492616550924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45948.492616550924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45948.492616550924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45948.492616550924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45948.492616550924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45948.492616550924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45948.492616550924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45948.492616550924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45948.492616550924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45948.492616550924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45948.492616550924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45948.492616550924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45948.492616550924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45948.492616550924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45948.492616550924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45948.492616550924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45948.492616550924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45948.492616550924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45948.492616550924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45948.492616550924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45948.492616550924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45948.492616550924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45948.492616550924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45948.492616550924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45948.492616550924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45948.492616550924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45948.492616550924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45948.492616550924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45948.492616550924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45948.492616550924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45948.492616550924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45948.492616550924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45948.492616550924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45948.492616550924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45948.492616550924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45948.492616550924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45948.492616550924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45948.492616550924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45948.492616550924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45948.492616550924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45948.492616550924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45948.492616550924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45948.492616550924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45948.492616550924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45948.492616550924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45948.492616550924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45948.492616550924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45948.492616550924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45948.492616550924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45948.492616550924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45948.492616550924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45948.492616550924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45948.492616550924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45948.492616550924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45948.492616550924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45948.492616550924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45948.492616550924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45948.492616550924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45948.492616550924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45948.492616550924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45948.492616550924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45948.492616550924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45948.492616550924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45948.492616550924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45948.492616550924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45948.492616550924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45948.492616550924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45948.492616550924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45948.492616550924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45948.492616550924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45948.492616550924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45948.492616550924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45948.492616550924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45948.492616550924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45948.492616550924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45948.492616550924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45948.492616550924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45948.492616550924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45948.492616550924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45948.492616550924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45948.492616550924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45948.492616550924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45948.492616550924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45948.492616550924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45948.492616550924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45948.492616550924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45948.492616550924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45948.492616550924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45948.492616550924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45948.492616550924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45948.492616550924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45948.492616550924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45948.492616550924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45948.492616550924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45948.492616550924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45948.492616550924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45948.492616550924</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45948.492616550924</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9"/>
  <sheetViews>
    <sheetView tabSelected="1" workbookViewId="0">
      <selection activeCell="A7" sqref="A7:X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56.660556365735829</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22.303739236107504</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3.7210424768491066</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8" ca="1" si="2">IFERROR(NOW()-F5,"")</f>
        <v>0.9948040509261773</v>
      </c>
      <c r="H5" s="38">
        <v>45947.491562499999</v>
      </c>
      <c r="I5" s="37" t="str">
        <f>IFERROR(VLOOKUP(D5,DB!A:F,6,0),"")</f>
        <v>SCECO</v>
      </c>
      <c r="J5" s="37" t="str">
        <f>IFERROR(VLOOKUP(D5,DB!A:G,7,0),"")</f>
        <v>Dead</v>
      </c>
      <c r="K5" s="37" t="s">
        <v>39076</v>
      </c>
      <c r="L5" s="37" t="str">
        <f>IFERROR(VLOOKUP(D5,DB!A:I,9,0),"")</f>
        <v>Latis</v>
      </c>
    </row>
    <row r="6" spans="1:13" ht="30.75">
      <c r="A6" s="37" t="s">
        <v>39077</v>
      </c>
      <c r="B6" s="37" t="str">
        <f>IFERROR(VLOOKUP(D6,DB!A:K,11,0),"")</f>
        <v>R5</v>
      </c>
      <c r="C6" s="37">
        <v>1</v>
      </c>
      <c r="D6" s="37" t="s">
        <v>38355</v>
      </c>
      <c r="E6" s="37" t="s">
        <v>38964</v>
      </c>
      <c r="F6" s="38">
        <v>45948.438425925924</v>
      </c>
      <c r="G6" s="39">
        <f t="shared" ca="1" si="2"/>
        <v>5.4190625000046566E-2</v>
      </c>
      <c r="H6" s="38">
        <v>45948.428703703707</v>
      </c>
      <c r="I6" s="37" t="str">
        <f>IFERROR(VLOOKUP(D6,DB!A:F,6,0),"")</f>
        <v>SCECO</v>
      </c>
      <c r="J6" s="37" t="str">
        <f>IFERROR(VLOOKUP(D6,DB!A:G,7,0),"")</f>
        <v>Good</v>
      </c>
      <c r="K6" s="37" t="s">
        <v>39078</v>
      </c>
      <c r="L6" s="37" t="str">
        <f>IFERROR(VLOOKUP(D6,DB!A:I,9,0),"")</f>
        <v>Latis</v>
      </c>
    </row>
    <row r="7" spans="1:13" ht="15">
      <c r="A7" s="37"/>
      <c r="B7" s="37" t="str">
        <f>IFERROR(VLOOKUP(D7,DB!A:K,11,0),"")</f>
        <v/>
      </c>
      <c r="C7" s="37"/>
      <c r="D7" s="37"/>
      <c r="E7" s="37"/>
      <c r="F7" s="38"/>
      <c r="G7" s="39">
        <f t="shared" ca="1" si="2"/>
        <v>45948.492616550924</v>
      </c>
      <c r="H7" s="38"/>
      <c r="I7" s="37" t="str">
        <f>IFERROR(VLOOKUP(D7,DB!A:F,6,0),"")</f>
        <v/>
      </c>
      <c r="J7" s="37" t="str">
        <f>IFERROR(VLOOKUP(D7,DB!A:G,7,0),"")</f>
        <v/>
      </c>
      <c r="K7" s="37"/>
      <c r="L7" s="37" t="str">
        <f>IFERROR(VLOOKUP(D7,DB!A:I,9,0),"")</f>
        <v/>
      </c>
    </row>
    <row r="8" spans="1:13" ht="15">
      <c r="A8" s="81"/>
      <c r="B8" s="81" t="str">
        <f>IFERROR(VLOOKUP(D8,DB!A:K,11,0),"")</f>
        <v/>
      </c>
      <c r="C8" s="81"/>
      <c r="D8" s="81"/>
      <c r="E8" s="81"/>
      <c r="F8" s="120"/>
      <c r="G8" s="121">
        <f t="shared" ca="1" si="2"/>
        <v>45948.492616550924</v>
      </c>
      <c r="H8" s="120"/>
      <c r="I8" s="81" t="str">
        <f>IFERROR(VLOOKUP(D8,DB!A:F,6,0),"")</f>
        <v/>
      </c>
      <c r="J8" s="81" t="str">
        <f>IFERROR(VLOOKUP(D8,DB!A:G,7,0),"")</f>
        <v/>
      </c>
      <c r="K8" s="81"/>
      <c r="L8" s="81" t="str">
        <f>IFERROR(VLOOKUP(D8,DB!A:I,9,0),"")</f>
        <v/>
      </c>
    </row>
    <row r="9" spans="1:13" ht="15">
      <c r="A9" s="167"/>
      <c r="B9" s="167" t="str">
        <f>IFERROR(VLOOKUP(D9,DB!A:K,11,0),"")</f>
        <v/>
      </c>
      <c r="C9" s="167"/>
      <c r="D9" s="167"/>
      <c r="E9" s="167"/>
      <c r="F9" s="168"/>
      <c r="G9" s="169">
        <f ca="1">IFERROR(NOW()-F9,"")</f>
        <v>45948.492616550924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45948.492616550924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45948.492616550924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45948.492616550924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45948.492616550924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45948.492616550924</v>
      </c>
      <c r="H14" s="168"/>
      <c r="I14" s="167" t="str">
        <f>IFERROR(VLOOKUP(D14,DB!A:F,6,0),"")</f>
        <v/>
      </c>
      <c r="J14" s="167" t="str">
        <f>IFERROR(VLOOKUP(D14,DB!A:G,7,0),"")</f>
        <v/>
      </c>
      <c r="K14" s="167"/>
      <c r="L14" s="167" t="str">
        <f>IFERROR(VLOOKUP(D14,DB!A:I,9,0),"")</f>
        <v/>
      </c>
    </row>
    <row r="15" spans="1:13" ht="15.75">
      <c r="A15" s="167"/>
      <c r="B15" s="167" t="str">
        <f>IFERROR(VLOOKUP(D15,DB!A:K,11,0),"")</f>
        <v/>
      </c>
      <c r="C15" s="167"/>
      <c r="D15" s="170"/>
      <c r="E15" s="167"/>
      <c r="F15" s="168"/>
      <c r="G15" s="169">
        <f ca="1">IFERROR(NOW()-F15,"")</f>
        <v>45948.492616550924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45948.492616550924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45948.492616550924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45948.492616550924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45948.492616550924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45948.492616550924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45948.492616550924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45948.492616550924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45948.492616550924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45948.492616550924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45948.492616550924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45948.492616550924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45948.492616550924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45948.492616550924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45948.492616550924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45948.492616550924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45948.492616550924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45948.492616550924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45948.492616550924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45948.492616550924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45948.492616550924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45948.492616550924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45948.492616550924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45948.492616550924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45948.492616550924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45948.492616550924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45948.492616550924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45948.492616550924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45948.492616550924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45948.492616550924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45948.492616550924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45948.492616550924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45948.492616550924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45948.492616550924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45948.492616550924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45948.492616550924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45948.492616550924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45948.492616550924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45948.492616550924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45948.492616550924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45948.492616550924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45948.492616550924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45948.492616550924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45948.492616550924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45948.492616550924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45948.492616550924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45948.492616550924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45948.492616550924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45948.492616319447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45948.492616319447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45948.492616319447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45948.492616319447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45948.492616550924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45948.492616550924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45948.492616550924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45948.492616550924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45948.492616550924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45948.492616550924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45948.492616550924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45948.492616550924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45948.492616550924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45948.492616550924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45948.492616550924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45948.492616550924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45948.492616550924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45948.492616550924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45948.492616550924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45948.492616550924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45948.492616550924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45948.492616550924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45948.492616550924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45948.492616550924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45948.492616550924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45948.492616550924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45948.492616550924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45948.492616550924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45948.492616550924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45948.492616550924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45948.492616550924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45948.492616550924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45948.492616550924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45948.492616550924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45948.492616550924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45948.492616550924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45948.492616550924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45948.492616550924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45948.492616550924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45948.492616550924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45948.492616550924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45948.492616550924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45948.492616550924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45948.492616550924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45948.492616550924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45948.492616550924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45948.492616550924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45948.492616550924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45948.492616550924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45948.492616550924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45948.492616550924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45948.492616550924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45948.492616550924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45948.492616550924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45948.492616550924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45948.492616550924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45948.492616550924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45948.492616550924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45948.492616550924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45948.492616550924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45948.492616550924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45948.492616550924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45948.492616550924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45948.492616550924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45948.492616550924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45948.492616550924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45948.492616550924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45948.492616550924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45948.492616550924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45948.492616550924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45948.492616550924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45948.492616550924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45948.492616550924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45948.492616550924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45948.492616550924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45948.492616550924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45948.492616550924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45948.492616550924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45948.492616550924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45948.492616550924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45948.492616550924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45948.492616550924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45948.492616550924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45948.492616550924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45948.492616550924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45948.492616550924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45948.492616550924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45948.492616550924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45948.492616550924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45948.492616550924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45948.492616550924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45948.492616550924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45948.492616550924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45948.492616550924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45948.492616550924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45948.492616550924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45948.492616550924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45948.492616550924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45948.492616550924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45948.492616550924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45948.492616550924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45948.492616550924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45948.492616550924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45948.492616550924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45948.492616550924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45948.492616550924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45948.492616550924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45948.492616550924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45948.492616550924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45948.492616550924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45948.492616550924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45948.492616550924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45948.492616550924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45948.492616550924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45948.492616550924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45948.492616550924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45948.492616550924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45948.492616550924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45948.492616550924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45948.492616550924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45948.492616550924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45948.492616550924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45948.492616550924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45948.492616550924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45948.492616550924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45948.492616550924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45948.492616550924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45948.492616550924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45948.492616550924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45948.492616550924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45948.492616550924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45948.492616550924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45948.492616550924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45948.492616550924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45948.492616550924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45948.492616550924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45948.492616550924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45948.492616550924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45948.492616550924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45948.492616550924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45948.492616550924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45948.492616550924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45948.492616550924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45948.492616550924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45948.492616550924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45948.492616550924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45948.492616550924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45948.492616550924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45948.492616550924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45948.492616550924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45948.492616550924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45948.492616550924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45948.492616550924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45948.492616550924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45948.492616550924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45948.492616550924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45948.492616550924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45948.492616550924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45948.492616550924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45948.492616550924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45948.492616550924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45948.492616550924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45948.492616550924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45948.492616550924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45948.492616550924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45948.492616550924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45948.492616550924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45948.492616550924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45948.492616550924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45948.492616550924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45948.492616550924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45948.492616550924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45948.492616550924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45948.492616550924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45948.492616550924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45948.492616550924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45948.492616550924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45948.492616550924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45948.492616550924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45948.492616550924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45948.492616550924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45948.492616550924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45948.492616550924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45948.492616550924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45948.492616550924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45948.492616550924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45948.492616550924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45948.492616550924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45948.492616550924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45948.492616550924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45948.492616550924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45948.492616550924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45948.492616550924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45948.492616550924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45948.492616550924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45948.492616550924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45948.492616550924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45948.492616550924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45948.492616550924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45948.492616550924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45948.492616550924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45948.492616550924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45948.492616550924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45948.492616550924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45948.492616550924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45948.492616550924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45948.492616550924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45948.492616550924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45948.492616550924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45948.492616550924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45948.492616550924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45948.492616550924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45948.492616550924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45948.492616550924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45948.492616550924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45948.492616550924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45948.492616550924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45948.492616550924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45948.492616550924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45948.492616550924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45948.492616550924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45948.492616550924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45948.492616550924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45948.492616550924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45948.492616550924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45948.492616550924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45948.492616550924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45948.492616550924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45948.492616550924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45948.492616550924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45948.492616550924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45948.492616550924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45948.492616550924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45948.492616550924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45948.492616550924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45948.492616550924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45948.492616550924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45948.492616550924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45948.492616550924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45948.492616550924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45948.492616550924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45948.492616550924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45948.492616550924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45948.492616550924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45948.492616550924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45948.492616550924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45948.492616550924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45948.492616550924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45948.492616550924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45948.492616550924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45948.492616550924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45948.492616550924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45948.492616550924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45948.492616550924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45948.492616550924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45948.492616550924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45948.492616550924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45948.492616550924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45948.492616550924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45948.492616550924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45948.492616550924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45948.492616550924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45948.492616550924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45948.492616550924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45948.492616550924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45948.492616550924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45948.492616550924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45948.492616550924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45948.492616550924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45948.492616550924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45948.492616550924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45948.492616550924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45948.492616550924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45948.492616550924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45948.492616550924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45948.492616550924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45948.492616550924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45948.492616550924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45948.492616550924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45948.492616550924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45948.492616550924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45948.492616550924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45948.492616550924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45948.492616550924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45948.492616550924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45948.492616550924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45948.492616550924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45948.492616550924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45948.492616550924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45948.492616550924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45948.492616550924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45948.492616550924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45948.492616550924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45948.492616550924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45948.492616550924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45948.492616550924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45948.492616550924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45948.492616550924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45948.492616550924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45948.492616550924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45948.492616550924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45948.492616550924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45948.492616550924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45948.492616550924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45948.492616550924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45948.492616550924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45948.492616550924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45948.492616550924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45948.492616550924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45948.492616550924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45948.492616550924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45948.492616550924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45948.492616550924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45948.492616550924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45948.492616550924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45948.492616550924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45948.492616550924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45948.492616550924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45948.492616550924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45948.492616550924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45948.492616550924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45948.492616550924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45948.492616550924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45948.492616550924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45948.492616550924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45948.492616550924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45948.492616550924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45948.492616550924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45948.492616550924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45948.492616550924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45948.492616550924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45948.492616550924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45948.492616550924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45948.492616550924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45948.492616550924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45948.492616550924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45948.492616550924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45948.492616550924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45948.492616550924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45948.492616550924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45948.492616550924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45948.492616550924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45948.492616550924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45948.492616550924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45948.492616550924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45948.492616550924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45948.492616550924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45948.492616550924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45948.492616550924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45948.492616550924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45948.492616550924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45948.492616550924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45948.492616550924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45948.492616550924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45948.492616550924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45948.492616550924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45948.492616550924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45948.492616550924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45948.492616550924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45948.492616550924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45948.492616550924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45948.492616550924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45948.492616550924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45948.492616550924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45948.492616550924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45948.492616550924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45948.492616550924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45948.492616550924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45948.492616550924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45948.492616550924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45948.492616550924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45948.492616550924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45948.492616550924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45948.492616550924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45948.492616550924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45948.492616550924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45948.492616550924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45948.492616550924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45948.492616550924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45948.492616550924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45948.492616550924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45948.492616550924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45948.492616550924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45948.492616550924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45948.492616550924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45948.492616550924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45948.492616550924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45948.492616550924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45948.492616550924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45948.492616550924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45948.492616550924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45948.492616550924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45948.492616550924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45948.492616550924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45948.492616550924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45948.492616550924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45948.492616550924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45948.492616550924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45948.492616550924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45948.492616550924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45948.492616550924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45948.492616550924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45948.492616550924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45948.492616550924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45948.492616550924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45948.492616550924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45948.492616550924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45948.492616550924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45948.492616550924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45948.492616550924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45948.492616550924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45948.492616550924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45948.492616550924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45948.492616550924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45948.492616550924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45948.492616550924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45948.492616550924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45948.492616550924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45948.492616550924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45948.492616550924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45948.492616550924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45948.492616550924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45948.492616550924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45948.492616550924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45948.492616550924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45948.492616550924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45948.492616550924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45948.492616550924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45948.492616550924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45948.492616550924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45948.492616550924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45948.492616550924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45948.492616550924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45948.492616550924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45948.492616550924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45948.492616550924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45948.492616550924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45948.492616550924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45948.492616550924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45948.492616550924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45948.492616550924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45948.492616550924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45948.492616550924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45948.492616550924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45948.492616550924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45948.492616550924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45948.492616550924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45948.492616550924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45948.492616550924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45948.492616550924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45948.492616550924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45948.492616550924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45948.492616550924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45948.492616550924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45948.492616550924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45948.492616550924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45948.492616550924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45948.492616550924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45948.492616550924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45948.492616550924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45948.492616550924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45948.492616550924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45948.492616550924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45948.492616550924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45948.492616550924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45948.492616550924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45948.492616550924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45948.492616550924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45948.492616550924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45948.492616550924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45948.492616550924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45948.492616550924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45948.492616550924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45948.492616550924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45948.492616550924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45948.492616550924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45948.492616550924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45948.492616550924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45948.492616550924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45948.492616550924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45948.492616550924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45948.492616550924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45948.492616550924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45948.492616550924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45948.492616550924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45948.492616550924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45948.492616550924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45948.492616550924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45948.492616550924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45948.492616550924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45948.492616550924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45948.492616550924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45948.492616550924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45948.492616550924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45948.492616550924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45948.492616550924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45948.492616550924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45948.492616550924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45948.492616550924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45948.492616550924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45948.492616550924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45948.492616550924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45948.492616550924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45948.492616550924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45948.492616550924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45948.492616550924</v>
      </c>
      <c r="H568" s="168"/>
      <c r="I568" s="167" t="str">
        <f>IFERROR(VLOOKUP(D568,DB!A:F,6,0),"")</f>
        <v/>
      </c>
      <c r="J568" s="167" t="str">
        <f>IFERROR(VLOOKUP(D568,DB!A:G,7,0),"")</f>
        <v/>
      </c>
      <c r="K568" s="167"/>
      <c r="L568" s="167" t="str">
        <f>IFERROR(VLOOKUP(D568,DB!A:I,9,0),"")</f>
        <v/>
      </c>
    </row>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0" ht="15"/>
    <row r="671" ht="15"/>
    <row r="678" ht="15"/>
    <row r="681" ht="15"/>
    <row r="683" ht="15"/>
    <row r="686" ht="15"/>
    <row r="694" ht="15"/>
    <row r="695" ht="15"/>
    <row r="697" ht="15"/>
    <row r="698" ht="15"/>
    <row r="702" ht="15"/>
    <row r="703" ht="15"/>
    <row r="705" ht="15"/>
    <row r="706" ht="15"/>
    <row r="707" ht="15"/>
    <row r="708" ht="15"/>
    <row r="709" ht="15"/>
    <row r="710" ht="15"/>
    <row r="711" ht="15"/>
    <row r="712"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9" ht="15"/>
    <row r="807" ht="15"/>
    <row r="808" ht="15"/>
    <row r="810" ht="15"/>
    <row r="811" ht="15"/>
    <row r="812" ht="15"/>
    <row r="814" ht="15"/>
    <row r="815" ht="15"/>
    <row r="819" ht="15"/>
    <row r="820" ht="15"/>
    <row r="822" ht="15"/>
    <row r="823" ht="15"/>
    <row r="825" ht="15"/>
    <row r="826" ht="15"/>
    <row r="827" ht="15"/>
    <row r="828" ht="15"/>
    <row r="829" ht="15"/>
    <row r="830" ht="15"/>
    <row r="831" ht="15"/>
    <row r="832" ht="15"/>
    <row r="833" ht="15"/>
    <row r="835" ht="15"/>
    <row r="836" ht="15"/>
    <row r="838" ht="15"/>
    <row r="839"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8" ht="15"/>
    <row r="879" ht="15"/>
    <row r="881" ht="15"/>
    <row r="882" ht="15"/>
    <row r="883" ht="15"/>
    <row r="884" ht="15"/>
    <row r="885" ht="15"/>
    <row r="886" ht="15"/>
    <row r="887" ht="15"/>
    <row r="888" ht="15"/>
    <row r="890" ht="15"/>
    <row r="891" ht="15"/>
    <row r="893" ht="15"/>
    <row r="894" ht="15"/>
    <row r="897" ht="15"/>
    <row r="898" ht="15"/>
    <row r="901" ht="15"/>
    <row r="904" ht="15"/>
    <row r="905" ht="15"/>
    <row r="907" ht="15"/>
    <row r="908" ht="15"/>
    <row r="910" ht="15"/>
    <row r="911" ht="15"/>
    <row r="913" ht="15"/>
    <row r="914" ht="15"/>
    <row r="916" ht="15"/>
    <row r="917" ht="15"/>
    <row r="918" ht="15"/>
    <row r="919" ht="15"/>
    <row r="920" ht="15"/>
    <row r="921" ht="15"/>
    <row r="922" ht="15"/>
    <row r="923" ht="15"/>
    <row r="924" ht="15"/>
    <row r="925" ht="15"/>
    <row r="926" ht="15"/>
    <row r="927" ht="15"/>
    <row r="928" ht="15"/>
    <row r="929" ht="15"/>
    <row r="930" ht="15"/>
    <row r="931" ht="15"/>
    <row r="932" ht="15"/>
    <row r="935" ht="15"/>
    <row r="1106" ht="15"/>
    <row r="1107" ht="15"/>
    <row r="1109" ht="15"/>
    <row r="1110" ht="15"/>
    <row r="1117" ht="15"/>
    <row r="1118" ht="15"/>
    <row r="1119" ht="15"/>
    <row r="1120" ht="15"/>
    <row r="1121" ht="15"/>
    <row r="1122" ht="15"/>
    <row r="1125" ht="15"/>
    <row r="1126" ht="15"/>
    <row r="1127" ht="15"/>
    <row r="1128" ht="15"/>
    <row r="1129" ht="15"/>
    <row r="1130" ht="15"/>
    <row r="1131"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81" ht="15"/>
    <row r="1184" ht="15"/>
    <row r="1185" ht="15"/>
    <row r="1187" ht="15"/>
    <row r="1188" ht="15"/>
    <row r="1189" ht="15"/>
    <row r="1192" ht="15"/>
    <row r="1193" ht="15"/>
    <row r="1196" ht="15"/>
    <row r="1198" ht="15"/>
    <row r="1199" ht="15"/>
    <row r="1201" ht="15"/>
    <row r="1202" ht="15"/>
    <row r="1204" ht="15"/>
    <row r="1205"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1" ht="15"/>
    <row r="1239" ht="15"/>
    <row r="1241" ht="15"/>
    <row r="1242" ht="15"/>
    <row r="1243" ht="15"/>
    <row r="1244" ht="15"/>
    <row r="1245" ht="15"/>
    <row r="1246" ht="15"/>
    <row r="1247" ht="15"/>
    <row r="1248" ht="15"/>
    <row r="1249" ht="15"/>
    <row r="1250" ht="15"/>
    <row r="1251" ht="15"/>
    <row r="1252" ht="15"/>
    <row r="1253" ht="15"/>
    <row r="1254" ht="15"/>
    <row r="1255" ht="15"/>
    <row r="1256" ht="15"/>
    <row r="1257" ht="15"/>
    <row r="1259" ht="15"/>
    <row r="1263" ht="15"/>
    <row r="1264" ht="15"/>
    <row r="1265" ht="15"/>
    <row r="1267" ht="15"/>
    <row r="1268" ht="15"/>
    <row r="1269" ht="15"/>
    <row r="1270" ht="15"/>
    <row r="1271" ht="15"/>
    <row r="1272" ht="15"/>
    <row r="1273" ht="15"/>
    <row r="1274" ht="15"/>
    <row r="1275" ht="15"/>
    <row r="1278" ht="15"/>
    <row r="1279" ht="15"/>
    <row r="1281" ht="15"/>
    <row r="1282" ht="15"/>
    <row r="1283" ht="15"/>
    <row r="1284" ht="15"/>
    <row r="1286" ht="15"/>
    <row r="1288" ht="15"/>
    <row r="1292" ht="15"/>
    <row r="1293" ht="15"/>
    <row r="1295" ht="15"/>
    <row r="1296" ht="15"/>
    <row r="1297" ht="15"/>
    <row r="1300" ht="15"/>
    <row r="1301" ht="15"/>
    <row r="1303" ht="15"/>
    <row r="1304" ht="15"/>
    <row r="1306" ht="15"/>
    <row r="1307" ht="15"/>
    <row r="1309" ht="15"/>
    <row r="1312" ht="15"/>
    <row r="1313" ht="15"/>
    <row r="1314" ht="15"/>
    <row r="1316" ht="15"/>
    <row r="1318" ht="15"/>
    <row r="1320" ht="15"/>
    <row r="1329" ht="15"/>
    <row r="1333" ht="15"/>
    <row r="1335" ht="15"/>
    <row r="1336" ht="15"/>
    <row r="1337" ht="15"/>
    <row r="1338" ht="15"/>
    <row r="1339" ht="15"/>
    <row r="1343" ht="15"/>
    <row r="1345" ht="15"/>
    <row r="1347" ht="15"/>
    <row r="1348" ht="15"/>
    <row r="1349" ht="15"/>
  </sheetData>
  <dataValidations count="2">
    <dataValidation allowBlank="1" showInputMessage="1" showErrorMessage="1" sqref="E1" xr:uid="{920C6338-E771-4DAE-8C89-92A9093EA4DE}"/>
    <dataValidation type="list" allowBlank="1" showInputMessage="1" showErrorMessage="1" sqref="E2:E56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21.719769328701659</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8.9635540509261773</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0.41575312499480788</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0.3331721064823796</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0.2758804398108623</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39088</v>
      </c>
      <c r="B7" s="145" t="s">
        <v>5398</v>
      </c>
      <c r="C7" s="108">
        <v>1</v>
      </c>
      <c r="D7" s="106" t="s">
        <v>35408</v>
      </c>
      <c r="E7" s="109" t="s">
        <v>38964</v>
      </c>
      <c r="F7" s="110">
        <v>45948.398449074077</v>
      </c>
      <c r="G7" s="78">
        <f ca="1">IFERROR(NOW()-F7,"-")</f>
        <v>9.4167476847360376E-2</v>
      </c>
      <c r="H7" s="110">
        <v>45948.398449074077</v>
      </c>
      <c r="I7" s="106" t="str">
        <f>IFERROR(VLOOKUP(D7,DB!A:F,6,0),"")</f>
        <v>SCECO</v>
      </c>
      <c r="J7" s="105" t="str">
        <f>IFERROR(VLOOKUP(D7,DB!A:G,7,0),"")</f>
        <v>Good</v>
      </c>
      <c r="K7" s="111" t="s">
        <v>39089</v>
      </c>
      <c r="L7" s="112" t="str">
        <f>IFERROR(VLOOKUP(D7,DB!A:I,9,0),"")</f>
        <v>Latis</v>
      </c>
    </row>
    <row r="8" spans="1:16383" ht="31.5" customHeight="1">
      <c r="A8"/>
      <c r="B8"/>
      <c r="C8" s="108"/>
      <c r="D8" s="106"/>
      <c r="E8" s="109"/>
      <c r="F8" s="110"/>
      <c r="G8" s="78">
        <f ca="1">IFERROR(NOW()-F8,"-")</f>
        <v>45948.492616550924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45948.492616550924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45948.492616550924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45948.492616550924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45948.492616550924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45948.492616550924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45948.492616550924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45948.492616550924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45948.492616550924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45948.492616550924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45948.492616550924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45948.492616550924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45948.492616550924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45948.492616550924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45948.492616550924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45948.492616550924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45948.492616550924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45948.492616550924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45948.492616550924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45948.492616550924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45948.492616550924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45948.492616550924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45948.492616550924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45948.492616550924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45948.492616550924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45948.492616550924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45948.492616550924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45948.492616550924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45948.492616550924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45948.492616550924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45948.492616550924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45948.492616550924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45948.492616550924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45948.492616550924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45948.492616550924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45948.492616550924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45948.492616550924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45948.492616550924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45948.492616550924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45948.492616550924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45948.492616550924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45948.492616550924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45948.492616550924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45948.492616550924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45948.492616550924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45948.492616550924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45948.492616550924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45948.492616550924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45948.492616550924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45948.492616550924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45948.492616550924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45948.492616550924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45948.492616550924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45948.492616550924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45948.492616550924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45948.492616550924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45948.492616550924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45948.492616550924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45948.492616550924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45948.492616550924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45948.492616550924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45948.492616550924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45948.492616550924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45948.492616550924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45948.492616550924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45948.492616550924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45948.492616550924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45948.492616550924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45948.492616550924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45948.492616550924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45948.492616550924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45948.492616550924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45948.492616550924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45948.492616550924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45948.492616550924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45948.492616550924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45948.492616550924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45948.492616550924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45948.492616550924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45948.492616550924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45948.492616550924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45948.492616550924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45948.492616550924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45948.492616550924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45948.492616550924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45948.492616550924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45948.492616550924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45948.492616550924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45948.492616550924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2025-10-18T08:51:22Z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